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X:\DOMES_SEDES\AVIZEI un MAJAS LAPAI\2018.gads\09_SEPTEMBRIS\"/>
    </mc:Choice>
  </mc:AlternateContent>
  <xr:revisionPtr revIDLastSave="0" documentId="8_{2D00A2D5-EB34-4D68-BA27-1B2244FADEAE}" xr6:coauthVersionLast="34" xr6:coauthVersionMax="34" xr10:uidLastSave="{00000000-0000-0000-0000-000000000000}"/>
  <bookViews>
    <workbookView xWindow="0" yWindow="0" windowWidth="28800" windowHeight="12225" xr2:uid="{507764AF-5A06-4658-8EFF-6548BD859337}"/>
  </bookViews>
  <sheets>
    <sheet name="Attekas_iela_viena_gada" sheetId="1" r:id="rId1"/>
  </sheets>
  <definedNames>
    <definedName name="_Hlk511309432" localSheetId="0">Attekas_iela_viena_gada!$C$33</definedName>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0">#REF!</definedName>
    <definedName name="Excel_BuiltIn__FilterDatabase_9">#REF!</definedName>
    <definedName name="Excel_BuiltIn_Print_Area_2" localSheetId="0">Attekas_iela_viena_gada!$A$1:$R$12</definedName>
    <definedName name="Excel_BuiltIn_Print_Area_2">#REF!</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0">Attekas_iela_viena_gada!$A$1:$T$27</definedName>
    <definedName name="_xlnm.Print_Titles" localSheetId="0">Attekas_iela_viena_gada!$A:$A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1" l="1"/>
  <c r="S7" i="1" s="1"/>
  <c r="R8" i="1"/>
  <c r="C6" i="1"/>
  <c r="C8" i="1" l="1"/>
  <c r="S23" i="1"/>
  <c r="R23" i="1"/>
  <c r="Q23" i="1"/>
  <c r="T22" i="1"/>
  <c r="T23" i="1" s="1"/>
  <c r="R17" i="1"/>
  <c r="C17" i="1"/>
  <c r="R16" i="1"/>
  <c r="C16" i="1"/>
  <c r="S15" i="1"/>
  <c r="S14" i="1"/>
  <c r="C14" i="1"/>
  <c r="C13" i="1"/>
  <c r="C10" i="1" s="1"/>
  <c r="C19" i="1" s="1"/>
  <c r="M11" i="1"/>
  <c r="C11" i="1"/>
  <c r="Q10" i="1"/>
  <c r="P10" i="1"/>
  <c r="O10" i="1"/>
  <c r="N10" i="1"/>
  <c r="M10" i="1"/>
  <c r="L10" i="1"/>
  <c r="K10" i="1"/>
  <c r="J10" i="1"/>
  <c r="I10" i="1"/>
  <c r="H10" i="1"/>
  <c r="G10" i="1"/>
  <c r="F10" i="1"/>
  <c r="E10" i="1"/>
  <c r="D10" i="1"/>
  <c r="Q7" i="1"/>
  <c r="Q6" i="1" s="1"/>
  <c r="M7" i="1"/>
  <c r="L7" i="1"/>
  <c r="D7" i="1"/>
  <c r="D6" i="1"/>
  <c r="R13" i="1" l="1"/>
  <c r="S13" i="1"/>
  <c r="S10" i="1" l="1"/>
  <c r="R10" i="1"/>
  <c r="S6" i="1" l="1"/>
  <c r="R6" i="1"/>
  <c r="R7" i="1" s="1"/>
  <c r="C7" i="1" s="1"/>
</calcChain>
</file>

<file path=xl/sharedStrings.xml><?xml version="1.0" encoding="utf-8"?>
<sst xmlns="http://schemas.openxmlformats.org/spreadsheetml/2006/main" count="45" uniqueCount="45">
  <si>
    <t>Ādažu novada dome</t>
  </si>
  <si>
    <t>Pamatojums</t>
  </si>
  <si>
    <t>Līguma/ darījuma summa</t>
  </si>
  <si>
    <t>2016. (fakts)</t>
  </si>
  <si>
    <t>Jan</t>
  </si>
  <si>
    <t>Feb</t>
  </si>
  <si>
    <t>Mar</t>
  </si>
  <si>
    <t>Apr</t>
  </si>
  <si>
    <t>Maijs</t>
  </si>
  <si>
    <t>Jūn</t>
  </si>
  <si>
    <t>Jūl</t>
  </si>
  <si>
    <t>Aug</t>
  </si>
  <si>
    <t>Sep</t>
  </si>
  <si>
    <t>Oct</t>
  </si>
  <si>
    <t>Nov</t>
  </si>
  <si>
    <t>Dec</t>
  </si>
  <si>
    <t>2017. (plāns)</t>
  </si>
  <si>
    <t>2018. (plāns)</t>
  </si>
  <si>
    <t>2019. (plāns)</t>
  </si>
  <si>
    <t>Budžetā plānotā summa</t>
  </si>
  <si>
    <t>Projekta izmaksas</t>
  </si>
  <si>
    <t>Attekas ielas būvprojekta izstrāde</t>
  </si>
  <si>
    <t>JUR 2016-12/917 SIA „JOE” izstrādāt un saskaņot Attekas ielas turpinājuma, savienojuma ar Pirmo ielu un siltumtrases no katlu mājas Attekas ielā 43 līdz Gaujas ielai 16 būvprojektu. Līgumcena par Būvprojekta izstrādi EUR 13'000+PVN=15'730 (20% (EUR 3'146) - 2016.gadā</t>
  </si>
  <si>
    <t>Attekas ielas būvprojekta ekspertīze</t>
  </si>
  <si>
    <t>Projekta ekspertīze - Būvprojekta ekspertīze AS Inspecta Latvia (JUR 2017-07/637, 27.07.2017.).</t>
  </si>
  <si>
    <t>Būvniecība</t>
  </si>
  <si>
    <t>SIA "Monums" JUR 2018-02/137 (21.02.2018.) EUR 12'739'947,83</t>
  </si>
  <si>
    <t>Būvuzraudzība Attekas ielai</t>
  </si>
  <si>
    <t>JUR 2018-04/287 SIA „Būvuzraugi LV” (10.04.2018.). Līgumcena par Būvuzraudzību EUR 19'400+PVN=23'958</t>
  </si>
  <si>
    <t>Autoruzraudzība Attekas ielai</t>
  </si>
  <si>
    <t>JUR 2016-12/917 SIA „JOE”. Līgumcena par Autoruzraudzību EUR 1499+PVN=1'814</t>
  </si>
  <si>
    <t>Izmaiņas būvprojektā</t>
  </si>
  <si>
    <t>Rezerve</t>
  </si>
  <si>
    <t>Aizņēmums projekta realizācijai</t>
  </si>
  <si>
    <t>2017.</t>
  </si>
  <si>
    <t>2018.</t>
  </si>
  <si>
    <t>2019.</t>
  </si>
  <si>
    <t>KOPĀ</t>
  </si>
  <si>
    <t>Kopā:</t>
  </si>
  <si>
    <t>S.Mūze, 67997971</t>
  </si>
  <si>
    <t>Sarmite.Muze@adazi.lv</t>
  </si>
  <si>
    <t>t.sk. - Domes finansējums</t>
  </si>
  <si>
    <t>t.sk. - Aizņēmums Valsts kasē</t>
  </si>
  <si>
    <t>JUR 2018-07/496 SIA „JOE”. Veikt izmaiņas būvprojektā. Līgumcena par EUR 2'500+PVN=3'025</t>
  </si>
  <si>
    <t>Naudas plūsma Attekas ielas turpinājuma, savienojuma ar Pirmo ielu un siltumtrases no katlu mājas Attekas ielā 43 līdz Gaujas 16 izbūve (31.08.2018.)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</si>
</sst>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_-;\-* #,##0_-;_-* &quot;-&quot;??_-;_-@_-"/>
    <numFmt numFmtId="166" formatCode="_-* #,##0\ _€_-;\-* #,##0\ _€_-;_-* &quot;-&quot;??\ _€_-;_-@_-"/>
  </numFmts>
  <fonts count="19" x14ac:knownFonts="1">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3"/>
      <name val="Times New Roman"/>
      <family val="1"/>
    </font>
    <font>
      <sz val="13"/>
      <name val="Times New Roman"/>
      <family val="1"/>
      <charset val="186"/>
    </font>
    <font>
      <sz val="10"/>
      <name val="Arial"/>
      <family val="2"/>
    </font>
    <font>
      <sz val="9"/>
      <name val="Times New Roman"/>
      <family val="1"/>
      <charset val="186"/>
    </font>
    <font>
      <i/>
      <sz val="9"/>
      <name val="Times New Roman"/>
      <family val="1"/>
      <charset val="186"/>
    </font>
    <font>
      <b/>
      <sz val="14"/>
      <name val="Times New Roman"/>
      <family val="1"/>
      <charset val="186"/>
    </font>
    <font>
      <sz val="12"/>
      <name val="Times New Roman"/>
      <family val="1"/>
      <charset val="186"/>
    </font>
    <font>
      <b/>
      <sz val="12"/>
      <name val="Times New Roman"/>
      <family val="1"/>
      <charset val="186"/>
    </font>
    <font>
      <b/>
      <i/>
      <sz val="12"/>
      <name val="Times New Roman"/>
      <family val="1"/>
      <charset val="186"/>
    </font>
    <font>
      <sz val="10"/>
      <name val="Times New Roman"/>
      <family val="1"/>
      <charset val="186"/>
    </font>
    <font>
      <b/>
      <sz val="10"/>
      <name val="Times New Roman"/>
      <family val="1"/>
      <charset val="186"/>
    </font>
    <font>
      <i/>
      <sz val="12"/>
      <name val="Times New Roman"/>
      <family val="1"/>
      <charset val="186"/>
    </font>
    <font>
      <sz val="10"/>
      <name val="Arial"/>
      <family val="2"/>
      <charset val="186"/>
    </font>
    <font>
      <i/>
      <sz val="10"/>
      <name val="Times New Roman"/>
      <family val="1"/>
      <charset val="186"/>
    </font>
    <font>
      <b/>
      <sz val="9"/>
      <name val="Times New Roman"/>
      <family val="1"/>
      <charset val="186"/>
    </font>
    <font>
      <u/>
      <sz val="11"/>
      <name val="Calibri"/>
      <family val="2"/>
      <charset val="186"/>
      <scheme val="minor"/>
    </font>
  </fonts>
  <fills count="2">
    <fill>
      <patternFill patternType="none"/>
    </fill>
    <fill>
      <patternFill patternType="gray125"/>
    </fill>
  </fills>
  <borders count="16">
    <border>
      <left/>
      <right/>
      <top/>
      <bottom/>
      <diagonal/>
    </border>
    <border>
      <left/>
      <right/>
      <top/>
      <bottom style="thin">
        <color indexed="59"/>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59"/>
      </top>
      <bottom/>
      <diagonal/>
    </border>
    <border>
      <left style="thin">
        <color indexed="64"/>
      </left>
      <right style="thin">
        <color indexed="64"/>
      </right>
      <top style="thin">
        <color theme="0" tint="-0.499984740745262"/>
      </top>
      <bottom style="thin">
        <color theme="0" tint="-0.499984740745262"/>
      </bottom>
      <diagonal/>
    </border>
    <border>
      <left style="thin">
        <color indexed="59"/>
      </left>
      <right/>
      <top/>
      <bottom style="thin">
        <color indexed="59"/>
      </bottom>
      <diagonal/>
    </border>
    <border>
      <left/>
      <right/>
      <top style="thin">
        <color theme="0" tint="-0.499984740745262"/>
      </top>
      <bottom style="thin">
        <color theme="0" tint="-0.499984740745262"/>
      </bottom>
      <diagonal/>
    </border>
    <border>
      <left style="thin">
        <color indexed="64"/>
      </left>
      <right style="thin">
        <color indexed="59"/>
      </right>
      <top style="thin">
        <color indexed="59"/>
      </top>
      <bottom/>
      <diagonal/>
    </border>
    <border>
      <left style="thin">
        <color indexed="59"/>
      </left>
      <right style="thin">
        <color indexed="59"/>
      </right>
      <top style="thin">
        <color indexed="59"/>
      </top>
      <bottom style="thin">
        <color indexed="59"/>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59"/>
      </right>
      <top style="thin">
        <color indexed="59"/>
      </top>
      <bottom style="thin">
        <color indexed="59"/>
      </bottom>
      <diagonal/>
    </border>
    <border>
      <left/>
      <right style="thin">
        <color indexed="59"/>
      </right>
      <top/>
      <bottom style="thin">
        <color indexed="59"/>
      </bottom>
      <diagonal/>
    </border>
    <border>
      <left/>
      <right/>
      <top style="thin">
        <color theme="0" tint="-0.499984740745262"/>
      </top>
      <bottom style="thin">
        <color indexed="64"/>
      </bottom>
      <diagonal/>
    </border>
    <border>
      <left/>
      <right/>
      <top/>
      <bottom style="medium">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Protection="0">
      <alignment vertical="top"/>
    </xf>
    <xf numFmtId="0" fontId="5" fillId="0" borderId="0"/>
    <xf numFmtId="43" fontId="1" fillId="0" borderId="0" applyFont="0" applyFill="0" applyBorder="0" applyAlignment="0" applyProtection="0"/>
    <xf numFmtId="0" fontId="1" fillId="0" borderId="0"/>
    <xf numFmtId="43" fontId="15" fillId="0" borderId="0" applyFont="0" applyFill="0" applyBorder="0" applyAlignment="0" applyProtection="0"/>
  </cellStyleXfs>
  <cellXfs count="87">
    <xf numFmtId="0" fontId="0" fillId="0" borderId="0" xfId="0"/>
    <xf numFmtId="0" fontId="9" fillId="0" borderId="8" xfId="5" applyFont="1" applyFill="1" applyBorder="1" applyAlignment="1" applyProtection="1">
      <alignment horizontal="left" wrapText="1"/>
    </xf>
    <xf numFmtId="165" fontId="9" fillId="0" borderId="9" xfId="6" applyNumberFormat="1" applyFont="1" applyFill="1" applyBorder="1" applyAlignment="1" applyProtection="1">
      <alignment horizontal="center" wrapText="1"/>
    </xf>
    <xf numFmtId="165" fontId="14" fillId="0" borderId="10" xfId="6" applyNumberFormat="1" applyFont="1" applyFill="1" applyBorder="1" applyAlignment="1" applyProtection="1">
      <alignment horizontal="center" wrapText="1"/>
    </xf>
    <xf numFmtId="165" fontId="14" fillId="0" borderId="11" xfId="6" applyNumberFormat="1" applyFont="1" applyFill="1" applyBorder="1" applyAlignment="1" applyProtection="1">
      <alignment horizontal="center" wrapText="1"/>
    </xf>
    <xf numFmtId="165" fontId="9" fillId="0" borderId="12" xfId="6" applyNumberFormat="1" applyFont="1" applyFill="1" applyBorder="1" applyAlignment="1" applyProtection="1">
      <alignment horizontal="center"/>
    </xf>
    <xf numFmtId="165" fontId="12" fillId="0" borderId="0" xfId="5" applyNumberFormat="1" applyFont="1" applyFill="1" applyAlignment="1" applyProtection="1">
      <alignment wrapText="1"/>
    </xf>
    <xf numFmtId="0" fontId="12" fillId="0" borderId="0" xfId="5" applyFont="1" applyFill="1" applyAlignment="1" applyProtection="1">
      <alignment wrapText="1"/>
    </xf>
    <xf numFmtId="0" fontId="9" fillId="0" borderId="9" xfId="5" applyFont="1" applyFill="1" applyBorder="1" applyAlignment="1" applyProtection="1">
      <alignment wrapText="1"/>
    </xf>
    <xf numFmtId="0" fontId="14" fillId="0" borderId="9" xfId="5" applyFont="1" applyFill="1" applyBorder="1" applyAlignment="1" applyProtection="1">
      <alignment wrapText="1"/>
    </xf>
    <xf numFmtId="164" fontId="12" fillId="0" borderId="0" xfId="1" applyFont="1" applyFill="1" applyAlignment="1" applyProtection="1">
      <alignment wrapText="1"/>
    </xf>
    <xf numFmtId="165" fontId="10" fillId="0" borderId="9" xfId="6" applyNumberFormat="1" applyFont="1" applyFill="1" applyBorder="1" applyAlignment="1" applyProtection="1">
      <alignment wrapText="1"/>
    </xf>
    <xf numFmtId="0" fontId="4" fillId="0" borderId="0" xfId="4" applyFont="1" applyFill="1">
      <alignment vertical="top"/>
    </xf>
    <xf numFmtId="0" fontId="6" fillId="0" borderId="0" xfId="5" applyFont="1" applyFill="1" applyAlignment="1" applyProtection="1">
      <alignment vertical="top" wrapText="1"/>
    </xf>
    <xf numFmtId="0" fontId="7" fillId="0" borderId="0" xfId="5" applyFont="1" applyFill="1" applyAlignment="1" applyProtection="1">
      <alignment vertical="top" wrapText="1"/>
    </xf>
    <xf numFmtId="43" fontId="6" fillId="0" borderId="0" xfId="5" applyNumberFormat="1" applyFont="1" applyFill="1" applyAlignment="1" applyProtection="1">
      <alignment vertical="top" wrapText="1"/>
    </xf>
    <xf numFmtId="0" fontId="8" fillId="0" borderId="0" xfId="5" applyFont="1" applyFill="1" applyBorder="1" applyAlignment="1" applyProtection="1">
      <alignment vertical="top"/>
    </xf>
    <xf numFmtId="0" fontId="8" fillId="0" borderId="0" xfId="5" applyFont="1" applyFill="1" applyBorder="1" applyAlignment="1" applyProtection="1">
      <alignment vertical="top" wrapText="1"/>
    </xf>
    <xf numFmtId="43" fontId="6" fillId="0" borderId="0" xfId="5" applyNumberFormat="1" applyFont="1" applyFill="1" applyBorder="1" applyAlignment="1" applyProtection="1">
      <alignment vertical="top" wrapText="1"/>
    </xf>
    <xf numFmtId="0" fontId="7" fillId="0" borderId="0" xfId="5" applyFont="1" applyFill="1" applyBorder="1" applyAlignment="1" applyProtection="1">
      <alignment vertical="top" wrapText="1"/>
    </xf>
    <xf numFmtId="0" fontId="6" fillId="0" borderId="0" xfId="5" applyFont="1" applyFill="1" applyBorder="1" applyAlignment="1" applyProtection="1">
      <alignment vertical="top" wrapText="1"/>
    </xf>
    <xf numFmtId="0" fontId="8" fillId="0" borderId="1" xfId="5" applyFont="1" applyFill="1" applyBorder="1" applyAlignment="1" applyProtection="1">
      <alignment vertical="top" wrapText="1"/>
    </xf>
    <xf numFmtId="0" fontId="9" fillId="0" borderId="2" xfId="5" applyFont="1" applyFill="1" applyBorder="1" applyAlignment="1" applyProtection="1">
      <alignment vertical="top" wrapText="1"/>
    </xf>
    <xf numFmtId="0" fontId="10" fillId="0" borderId="2" xfId="5" applyFont="1" applyFill="1" applyBorder="1" applyAlignment="1" applyProtection="1">
      <alignment horizontal="center" vertical="top" wrapText="1"/>
    </xf>
    <xf numFmtId="0" fontId="10" fillId="0" borderId="3" xfId="5" applyFont="1" applyFill="1" applyBorder="1" applyAlignment="1" applyProtection="1">
      <alignment horizontal="center" vertical="top" wrapText="1"/>
    </xf>
    <xf numFmtId="0" fontId="10" fillId="0" borderId="4" xfId="5" applyFont="1" applyFill="1" applyBorder="1" applyAlignment="1" applyProtection="1">
      <alignment horizontal="center" vertical="top" wrapText="1"/>
    </xf>
    <xf numFmtId="0" fontId="11" fillId="0" borderId="5" xfId="5" applyFont="1" applyFill="1" applyBorder="1" applyAlignment="1" applyProtection="1">
      <alignment horizontal="center" vertical="top" wrapText="1"/>
    </xf>
    <xf numFmtId="0" fontId="12" fillId="0" borderId="0" xfId="5" applyFont="1" applyFill="1" applyAlignment="1" applyProtection="1">
      <alignment vertical="top" wrapText="1"/>
    </xf>
    <xf numFmtId="0" fontId="10" fillId="0" borderId="2" xfId="5" applyFont="1" applyFill="1" applyBorder="1" applyAlignment="1" applyProtection="1">
      <alignment vertical="top" wrapText="1"/>
    </xf>
    <xf numFmtId="165" fontId="10" fillId="0" borderId="3" xfId="5" applyNumberFormat="1" applyFont="1" applyFill="1" applyBorder="1" applyAlignment="1" applyProtection="1">
      <alignment vertical="top" wrapText="1"/>
    </xf>
    <xf numFmtId="165" fontId="11" fillId="0" borderId="5" xfId="5" applyNumberFormat="1" applyFont="1" applyFill="1" applyBorder="1" applyAlignment="1" applyProtection="1">
      <alignment vertical="top" wrapText="1"/>
    </xf>
    <xf numFmtId="0" fontId="13" fillId="0" borderId="0" xfId="5" applyFont="1" applyFill="1" applyAlignment="1" applyProtection="1">
      <alignment vertical="top" wrapText="1"/>
    </xf>
    <xf numFmtId="165" fontId="9" fillId="0" borderId="3" xfId="6" applyNumberFormat="1" applyFont="1" applyFill="1" applyBorder="1" applyAlignment="1" applyProtection="1">
      <alignment vertical="top" wrapText="1"/>
    </xf>
    <xf numFmtId="165" fontId="14" fillId="0" borderId="5" xfId="6" applyNumberFormat="1" applyFont="1" applyFill="1" applyBorder="1" applyAlignment="1" applyProtection="1">
      <alignment vertical="top" wrapText="1"/>
    </xf>
    <xf numFmtId="0" fontId="10" fillId="0" borderId="1" xfId="5" applyFont="1" applyFill="1" applyBorder="1" applyAlignment="1" applyProtection="1">
      <alignment horizontal="center"/>
    </xf>
    <xf numFmtId="0" fontId="11" fillId="0" borderId="7" xfId="5" applyFont="1" applyFill="1" applyBorder="1" applyAlignment="1" applyProtection="1">
      <alignment horizontal="center"/>
    </xf>
    <xf numFmtId="0" fontId="10" fillId="0" borderId="6" xfId="5" applyFont="1" applyFill="1" applyBorder="1" applyAlignment="1" applyProtection="1">
      <alignment vertical="center" wrapText="1"/>
    </xf>
    <xf numFmtId="0" fontId="10" fillId="0" borderId="1" xfId="5" applyFont="1" applyFill="1" applyBorder="1" applyAlignment="1" applyProtection="1">
      <alignment vertical="center" wrapText="1"/>
    </xf>
    <xf numFmtId="165" fontId="10" fillId="0" borderId="1" xfId="6" applyNumberFormat="1" applyFont="1" applyFill="1" applyBorder="1" applyAlignment="1" applyProtection="1">
      <alignment vertical="center" wrapText="1"/>
    </xf>
    <xf numFmtId="165" fontId="10" fillId="0" borderId="1" xfId="6" applyNumberFormat="1" applyFont="1" applyFill="1" applyBorder="1" applyAlignment="1" applyProtection="1">
      <alignment horizontal="right" vertical="center"/>
    </xf>
    <xf numFmtId="165" fontId="14" fillId="0" borderId="0" xfId="6" applyNumberFormat="1" applyFont="1" applyFill="1" applyBorder="1" applyAlignment="1" applyProtection="1">
      <alignment horizontal="right" vertical="center"/>
    </xf>
    <xf numFmtId="165" fontId="12" fillId="0" borderId="0" xfId="5" applyNumberFormat="1" applyFont="1" applyFill="1" applyAlignment="1" applyProtection="1">
      <alignment vertical="center" wrapText="1"/>
    </xf>
    <xf numFmtId="0" fontId="12" fillId="0" borderId="0" xfId="5" applyFont="1" applyFill="1" applyAlignment="1" applyProtection="1">
      <alignment vertical="center" wrapText="1"/>
    </xf>
    <xf numFmtId="165" fontId="9" fillId="0" borderId="3" xfId="6" applyNumberFormat="1" applyFont="1" applyFill="1" applyBorder="1" applyAlignment="1" applyProtection="1">
      <alignment horizontal="center"/>
    </xf>
    <xf numFmtId="166" fontId="11" fillId="0" borderId="9" xfId="1" applyNumberFormat="1" applyFont="1" applyFill="1" applyBorder="1" applyAlignment="1" applyProtection="1">
      <alignment wrapText="1"/>
    </xf>
    <xf numFmtId="165" fontId="9" fillId="0" borderId="13" xfId="6" applyNumberFormat="1" applyFont="1" applyFill="1" applyBorder="1" applyAlignment="1" applyProtection="1">
      <alignment horizontal="center"/>
    </xf>
    <xf numFmtId="165" fontId="14" fillId="0" borderId="14" xfId="6" applyNumberFormat="1" applyFont="1" applyFill="1" applyBorder="1" applyAlignment="1" applyProtection="1">
      <alignment horizontal="right" vertical="center"/>
    </xf>
    <xf numFmtId="0" fontId="9" fillId="0" borderId="0" xfId="5" applyFont="1" applyFill="1" applyAlignment="1" applyProtection="1">
      <alignment vertical="top" wrapText="1"/>
    </xf>
    <xf numFmtId="165" fontId="9" fillId="0" borderId="0" xfId="5" applyNumberFormat="1" applyFont="1" applyFill="1" applyAlignment="1" applyProtection="1">
      <alignment vertical="top" wrapText="1"/>
    </xf>
    <xf numFmtId="0" fontId="14" fillId="0" borderId="0" xfId="5" applyFont="1" applyFill="1" applyAlignment="1" applyProtection="1">
      <alignment vertical="top" wrapText="1"/>
    </xf>
    <xf numFmtId="165" fontId="14" fillId="0" borderId="0" xfId="5" applyNumberFormat="1" applyFont="1" applyFill="1" applyAlignment="1" applyProtection="1">
      <alignment vertical="top" wrapText="1"/>
    </xf>
    <xf numFmtId="0" fontId="10" fillId="0" borderId="0" xfId="5" applyFont="1" applyFill="1" applyAlignment="1" applyProtection="1">
      <alignment horizontal="right" vertical="top"/>
    </xf>
    <xf numFmtId="0" fontId="13" fillId="0" borderId="0" xfId="5" applyFont="1" applyFill="1" applyAlignment="1" applyProtection="1">
      <alignment horizontal="center" vertical="top" wrapText="1"/>
    </xf>
    <xf numFmtId="0" fontId="10" fillId="0" borderId="0" xfId="5" applyFont="1" applyFill="1" applyAlignment="1" applyProtection="1">
      <alignment horizontal="center" vertical="top" wrapText="1"/>
    </xf>
    <xf numFmtId="165" fontId="11" fillId="0" borderId="0" xfId="6" applyNumberFormat="1" applyFont="1" applyFill="1" applyAlignment="1" applyProtection="1">
      <alignment horizontal="center" vertical="top" wrapText="1"/>
    </xf>
    <xf numFmtId="0" fontId="11" fillId="0" borderId="0" xfId="5" applyFont="1" applyFill="1" applyAlignment="1" applyProtection="1">
      <alignment horizontal="center" vertical="top" wrapText="1"/>
    </xf>
    <xf numFmtId="0" fontId="9" fillId="0" borderId="0" xfId="5" applyFont="1" applyFill="1" applyAlignment="1" applyProtection="1">
      <alignment horizontal="right" vertical="top" wrapText="1"/>
    </xf>
    <xf numFmtId="165" fontId="14" fillId="0" borderId="0" xfId="6" applyNumberFormat="1" applyFont="1" applyFill="1" applyAlignment="1" applyProtection="1">
      <alignment vertical="top" wrapText="1"/>
    </xf>
    <xf numFmtId="165" fontId="9" fillId="0" borderId="15" xfId="6" applyNumberFormat="1" applyFont="1" applyFill="1" applyBorder="1" applyAlignment="1" applyProtection="1">
      <alignment vertical="top" wrapText="1"/>
    </xf>
    <xf numFmtId="165" fontId="12" fillId="0" borderId="0" xfId="5" applyNumberFormat="1" applyFont="1" applyFill="1" applyAlignment="1" applyProtection="1">
      <alignment vertical="top" wrapText="1"/>
    </xf>
    <xf numFmtId="0" fontId="10" fillId="0" borderId="0" xfId="5" applyFont="1" applyFill="1" applyAlignment="1" applyProtection="1">
      <alignment vertical="top" wrapText="1"/>
    </xf>
    <xf numFmtId="0" fontId="10" fillId="0" borderId="0" xfId="5" applyFont="1" applyFill="1" applyAlignment="1" applyProtection="1">
      <alignment horizontal="right" vertical="top" wrapText="1"/>
    </xf>
    <xf numFmtId="165" fontId="10" fillId="0" borderId="0" xfId="6" applyNumberFormat="1" applyFont="1" applyFill="1" applyAlignment="1" applyProtection="1">
      <alignment vertical="top" wrapText="1"/>
    </xf>
    <xf numFmtId="165" fontId="11" fillId="0" borderId="0" xfId="6" applyNumberFormat="1" applyFont="1" applyFill="1" applyAlignment="1" applyProtection="1">
      <alignment vertical="top" wrapText="1"/>
    </xf>
    <xf numFmtId="0" fontId="11" fillId="0" borderId="0" xfId="5" applyFont="1" applyFill="1" applyAlignment="1" applyProtection="1">
      <alignment vertical="top" wrapText="1"/>
    </xf>
    <xf numFmtId="9" fontId="6" fillId="0" borderId="0" xfId="5" applyNumberFormat="1" applyFont="1" applyFill="1" applyAlignment="1" applyProtection="1">
      <alignment vertical="top" wrapText="1"/>
    </xf>
    <xf numFmtId="166" fontId="6" fillId="0" borderId="0" xfId="1" applyNumberFormat="1" applyFont="1" applyFill="1" applyAlignment="1" applyProtection="1">
      <alignment vertical="top" wrapText="1"/>
    </xf>
    <xf numFmtId="165" fontId="6" fillId="0" borderId="0" xfId="8" applyNumberFormat="1" applyFont="1" applyFill="1" applyAlignment="1" applyProtection="1">
      <alignment vertical="top" wrapText="1"/>
    </xf>
    <xf numFmtId="165" fontId="6" fillId="0" borderId="0" xfId="5" applyNumberFormat="1" applyFont="1" applyFill="1" applyAlignment="1" applyProtection="1">
      <alignment vertical="top" wrapText="1"/>
    </xf>
    <xf numFmtId="0" fontId="16" fillId="0" borderId="0" xfId="5" applyFont="1" applyFill="1" applyAlignment="1" applyProtection="1">
      <alignment vertical="top" wrapText="1"/>
    </xf>
    <xf numFmtId="9" fontId="12" fillId="0" borderId="0" xfId="2" applyFont="1" applyFill="1" applyAlignment="1" applyProtection="1">
      <alignment vertical="top" wrapText="1"/>
    </xf>
    <xf numFmtId="166" fontId="12" fillId="0" borderId="0" xfId="1" applyNumberFormat="1" applyFont="1" applyFill="1" applyAlignment="1" applyProtection="1">
      <alignment vertical="top" wrapText="1"/>
    </xf>
    <xf numFmtId="43" fontId="17" fillId="0" borderId="0" xfId="6" applyFont="1" applyFill="1" applyBorder="1" applyAlignment="1" applyProtection="1">
      <alignment vertical="top" wrapText="1"/>
    </xf>
    <xf numFmtId="0" fontId="9" fillId="0" borderId="3" xfId="7" applyFont="1" applyFill="1" applyBorder="1" applyAlignment="1">
      <alignment horizontal="left" vertical="center" wrapText="1"/>
    </xf>
    <xf numFmtId="0" fontId="9" fillId="0" borderId="3" xfId="7" applyFont="1" applyFill="1" applyBorder="1" applyAlignment="1">
      <alignment horizontal="left" wrapText="1"/>
    </xf>
    <xf numFmtId="165" fontId="11" fillId="0" borderId="9" xfId="6" applyNumberFormat="1" applyFont="1" applyFill="1" applyBorder="1" applyAlignment="1" applyProtection="1">
      <alignment wrapText="1"/>
    </xf>
    <xf numFmtId="165" fontId="12" fillId="0" borderId="0" xfId="8" applyNumberFormat="1" applyFont="1" applyFill="1" applyAlignment="1" applyProtection="1">
      <alignment wrapText="1"/>
    </xf>
    <xf numFmtId="9" fontId="9" fillId="0" borderId="0" xfId="5" applyNumberFormat="1" applyFont="1" applyFill="1" applyAlignment="1" applyProtection="1">
      <alignment vertical="top" wrapText="1"/>
    </xf>
    <xf numFmtId="165" fontId="10" fillId="0" borderId="0" xfId="6" applyNumberFormat="1" applyFont="1" applyFill="1" applyAlignment="1" applyProtection="1">
      <alignment horizontal="center" vertical="top" wrapText="1"/>
    </xf>
    <xf numFmtId="165" fontId="9" fillId="0" borderId="0" xfId="6" applyNumberFormat="1" applyFont="1" applyFill="1" applyAlignment="1" applyProtection="1">
      <alignment vertical="top" wrapText="1"/>
    </xf>
    <xf numFmtId="0" fontId="12" fillId="0" borderId="0" xfId="0" applyFont="1" applyFill="1" applyAlignment="1">
      <alignment horizontal="justify" vertical="center"/>
    </xf>
    <xf numFmtId="0" fontId="18" fillId="0" borderId="0" xfId="3" applyFont="1" applyFill="1"/>
    <xf numFmtId="165" fontId="10" fillId="0" borderId="0" xfId="5" applyNumberFormat="1" applyFont="1" applyFill="1" applyAlignment="1" applyProtection="1">
      <alignment vertical="top" wrapText="1"/>
    </xf>
    <xf numFmtId="165" fontId="10" fillId="0" borderId="0" xfId="5" applyNumberFormat="1" applyFont="1" applyFill="1" applyAlignment="1" applyProtection="1">
      <alignment horizontal="right" vertical="top" wrapText="1"/>
    </xf>
    <xf numFmtId="9" fontId="10" fillId="0" borderId="0" xfId="2" applyFont="1" applyFill="1" applyAlignment="1" applyProtection="1">
      <alignment vertical="top" wrapText="1"/>
    </xf>
    <xf numFmtId="165" fontId="10" fillId="0" borderId="6" xfId="5" applyNumberFormat="1" applyFont="1" applyFill="1" applyBorder="1" applyAlignment="1" applyProtection="1">
      <alignment vertical="top" wrapText="1"/>
    </xf>
    <xf numFmtId="165" fontId="9" fillId="0" borderId="6" xfId="5" applyNumberFormat="1" applyFont="1" applyFill="1" applyBorder="1" applyAlignment="1" applyProtection="1">
      <alignment vertical="top" wrapText="1"/>
    </xf>
  </cellXfs>
  <cellStyles count="9">
    <cellStyle name="Comma" xfId="1" builtinId="3"/>
    <cellStyle name="Hyperlink" xfId="3" builtinId="8"/>
    <cellStyle name="Komats 2" xfId="8" xr:uid="{04E31287-9128-487F-A735-11C293D69747}"/>
    <cellStyle name="Komats 3" xfId="6" xr:uid="{85EB7A19-86BA-47D5-904B-0250928D5E5E}"/>
    <cellStyle name="Normal" xfId="0" builtinId="0"/>
    <cellStyle name="Parasts 2" xfId="5" xr:uid="{02489F1D-0C16-4F0F-B421-67A225FDC1D4}"/>
    <cellStyle name="Parasts 3" xfId="7" xr:uid="{7308AE13-1662-4A65-B486-F3C54EF46B84}"/>
    <cellStyle name="Percent" xfId="2" builtinId="5"/>
    <cellStyle name="Virsraksts 2 2" xfId="4" xr:uid="{840B8DEB-24B1-4B00-B15B-5A24AE506A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mite.Muze@adazi.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1D635-CCFB-47DC-BCEE-540C43163EBD}">
  <sheetPr>
    <tabColor rgb="FF92D050"/>
    <pageSetUpPr fitToPage="1"/>
  </sheetPr>
  <dimension ref="A1:U40"/>
  <sheetViews>
    <sheetView showGridLines="0" tabSelected="1" zoomScale="90" zoomScaleNormal="90" zoomScaleSheetLayoutView="110" workbookViewId="0">
      <pane xSplit="1" topLeftCell="B1" activePane="topRight" state="frozen"/>
      <selection pane="topRight" activeCell="R8" sqref="R8:S8"/>
    </sheetView>
  </sheetViews>
  <sheetFormatPr defaultColWidth="11.28515625" defaultRowHeight="12" outlineLevelCol="1" x14ac:dyDescent="0.25"/>
  <cols>
    <col min="1" max="1" width="44" style="13" bestFit="1" customWidth="1"/>
    <col min="2" max="2" width="61.28515625" style="13" customWidth="1"/>
    <col min="3" max="3" width="14.42578125" style="13" customWidth="1"/>
    <col min="4" max="4" width="11.28515625" style="13" bestFit="1" customWidth="1"/>
    <col min="5" max="5" width="13" style="14" hidden="1" customWidth="1" outlineLevel="1"/>
    <col min="6" max="6" width="11.28515625" style="14" hidden="1" customWidth="1" outlineLevel="1"/>
    <col min="7" max="8" width="12.28515625" style="14" hidden="1" customWidth="1" outlineLevel="1"/>
    <col min="9" max="9" width="12.140625" style="14" hidden="1" customWidth="1" outlineLevel="1"/>
    <col min="10" max="10" width="12.7109375" style="14" hidden="1" customWidth="1" outlineLevel="1"/>
    <col min="11" max="11" width="12.42578125" style="14" hidden="1" customWidth="1" outlineLevel="1"/>
    <col min="12" max="16" width="12.140625" style="14" hidden="1" customWidth="1" outlineLevel="1"/>
    <col min="17" max="17" width="12.85546875" style="13" customWidth="1" collapsed="1"/>
    <col min="18" max="20" width="12.85546875" style="13" customWidth="1"/>
    <col min="21" max="21" width="18.5703125" style="13" customWidth="1"/>
    <col min="22" max="43" width="6.5703125" style="13" customWidth="1"/>
    <col min="44" max="237" width="9.140625" style="13" customWidth="1"/>
    <col min="238" max="238" width="43.5703125" style="13" customWidth="1"/>
    <col min="239" max="239" width="9.7109375" style="13" customWidth="1"/>
    <col min="240" max="16384" width="11.28515625" style="13"/>
  </cols>
  <sheetData>
    <row r="1" spans="1:21" ht="16.5" x14ac:dyDescent="0.25">
      <c r="A1" s="12" t="s">
        <v>0</v>
      </c>
      <c r="B1" s="12"/>
      <c r="C1" s="12"/>
      <c r="Q1" s="15"/>
      <c r="R1" s="15"/>
      <c r="S1" s="15"/>
    </row>
    <row r="3" spans="1:21" s="20" customFormat="1" ht="18.75" x14ac:dyDescent="0.25">
      <c r="A3" s="16" t="s">
        <v>44</v>
      </c>
      <c r="B3" s="17"/>
      <c r="C3" s="17"/>
      <c r="D3" s="18"/>
      <c r="E3" s="19"/>
      <c r="F3" s="19"/>
      <c r="G3" s="19"/>
      <c r="H3" s="19"/>
      <c r="I3" s="19"/>
      <c r="J3" s="19"/>
      <c r="K3" s="19"/>
      <c r="L3" s="19"/>
      <c r="M3" s="19"/>
      <c r="N3" s="19"/>
      <c r="O3" s="19"/>
      <c r="P3" s="19"/>
      <c r="Q3" s="72"/>
      <c r="R3" s="72"/>
      <c r="S3" s="72"/>
    </row>
    <row r="4" spans="1:21" ht="14.25" customHeight="1" x14ac:dyDescent="0.25">
      <c r="A4" s="21"/>
      <c r="B4" s="21"/>
      <c r="C4" s="17"/>
      <c r="D4" s="20"/>
      <c r="E4" s="19"/>
      <c r="F4" s="19"/>
      <c r="G4" s="19"/>
      <c r="H4" s="19"/>
      <c r="I4" s="19"/>
      <c r="J4" s="19"/>
      <c r="K4" s="19"/>
      <c r="L4" s="19"/>
      <c r="M4" s="19"/>
      <c r="N4" s="19"/>
      <c r="O4" s="19"/>
      <c r="P4" s="19"/>
      <c r="Q4" s="20"/>
      <c r="R4" s="20"/>
      <c r="S4" s="20"/>
    </row>
    <row r="5" spans="1:21" s="27" customFormat="1" ht="47.25" x14ac:dyDescent="0.25">
      <c r="A5" s="22"/>
      <c r="B5" s="23" t="s">
        <v>1</v>
      </c>
      <c r="C5" s="24" t="s">
        <v>2</v>
      </c>
      <c r="D5" s="25" t="s">
        <v>3</v>
      </c>
      <c r="E5" s="26" t="s">
        <v>4</v>
      </c>
      <c r="F5" s="26" t="s">
        <v>5</v>
      </c>
      <c r="G5" s="26" t="s">
        <v>6</v>
      </c>
      <c r="H5" s="26" t="s">
        <v>7</v>
      </c>
      <c r="I5" s="26" t="s">
        <v>8</v>
      </c>
      <c r="J5" s="26" t="s">
        <v>9</v>
      </c>
      <c r="K5" s="26" t="s">
        <v>10</v>
      </c>
      <c r="L5" s="26" t="s">
        <v>11</v>
      </c>
      <c r="M5" s="26" t="s">
        <v>12</v>
      </c>
      <c r="N5" s="26" t="s">
        <v>13</v>
      </c>
      <c r="O5" s="26" t="s">
        <v>14</v>
      </c>
      <c r="P5" s="26" t="s">
        <v>15</v>
      </c>
      <c r="Q5" s="25" t="s">
        <v>16</v>
      </c>
      <c r="R5" s="25" t="s">
        <v>17</v>
      </c>
      <c r="S5" s="25" t="s">
        <v>18</v>
      </c>
    </row>
    <row r="6" spans="1:21" s="31" customFormat="1" ht="15.75" x14ac:dyDescent="0.25">
      <c r="A6" s="28" t="s">
        <v>19</v>
      </c>
      <c r="B6" s="28"/>
      <c r="C6" s="85">
        <f>D6+Q6+R6+S6</f>
        <v>1600468.3629999999</v>
      </c>
      <c r="D6" s="29">
        <f>D7+D8</f>
        <v>3146</v>
      </c>
      <c r="E6" s="30"/>
      <c r="F6" s="30"/>
      <c r="G6" s="30"/>
      <c r="H6" s="30"/>
      <c r="I6" s="30"/>
      <c r="J6" s="30"/>
      <c r="K6" s="30"/>
      <c r="L6" s="30"/>
      <c r="M6" s="30"/>
      <c r="N6" s="30"/>
      <c r="O6" s="30"/>
      <c r="P6" s="30"/>
      <c r="Q6" s="29">
        <f>Q7+Q8</f>
        <v>0</v>
      </c>
      <c r="R6" s="29">
        <f>R10</f>
        <v>1437524.2767</v>
      </c>
      <c r="S6" s="29">
        <f>S10</f>
        <v>159798.08629999985</v>
      </c>
    </row>
    <row r="7" spans="1:21" s="31" customFormat="1" ht="15.75" x14ac:dyDescent="0.25">
      <c r="A7" s="22" t="s">
        <v>41</v>
      </c>
      <c r="B7" s="22"/>
      <c r="C7" s="86">
        <f t="shared" ref="C7" si="0">D7+Q7+R7+S7</f>
        <v>426328.3629999999</v>
      </c>
      <c r="D7" s="32">
        <f>D10</f>
        <v>3146</v>
      </c>
      <c r="E7" s="33"/>
      <c r="F7" s="33"/>
      <c r="G7" s="33"/>
      <c r="H7" s="33"/>
      <c r="I7" s="33"/>
      <c r="J7" s="33"/>
      <c r="K7" s="33"/>
      <c r="L7" s="33">
        <f>L10</f>
        <v>17968.5</v>
      </c>
      <c r="M7" s="33">
        <f>M10</f>
        <v>12584</v>
      </c>
      <c r="N7" s="33"/>
      <c r="O7" s="33"/>
      <c r="P7" s="33"/>
      <c r="Q7" s="32">
        <f>Q10</f>
        <v>0</v>
      </c>
      <c r="R7" s="32">
        <f>R6-R8</f>
        <v>379451.27670000005</v>
      </c>
      <c r="S7" s="32">
        <f>S6-S8</f>
        <v>43731.08629999985</v>
      </c>
    </row>
    <row r="8" spans="1:21" s="31" customFormat="1" ht="15.75" x14ac:dyDescent="0.25">
      <c r="A8" s="22" t="s">
        <v>42</v>
      </c>
      <c r="B8" s="22"/>
      <c r="C8" s="86">
        <f>D8+Q8+R8+S8</f>
        <v>1174140</v>
      </c>
      <c r="D8" s="32"/>
      <c r="E8" s="33"/>
      <c r="F8" s="33"/>
      <c r="G8" s="33"/>
      <c r="H8" s="33"/>
      <c r="I8" s="33"/>
      <c r="J8" s="33"/>
      <c r="K8" s="33"/>
      <c r="L8" s="33"/>
      <c r="M8" s="33"/>
      <c r="N8" s="33"/>
      <c r="O8" s="33"/>
      <c r="P8" s="33"/>
      <c r="Q8" s="32"/>
      <c r="R8" s="32">
        <f>R22</f>
        <v>1058073</v>
      </c>
      <c r="S8" s="32">
        <f>S22</f>
        <v>116067</v>
      </c>
    </row>
    <row r="9" spans="1:21" s="27" customFormat="1" ht="15.75" x14ac:dyDescent="0.25">
      <c r="A9" s="22"/>
      <c r="B9" s="22"/>
      <c r="C9" s="22"/>
      <c r="D9" s="34"/>
      <c r="E9" s="35"/>
      <c r="F9" s="35"/>
      <c r="G9" s="35"/>
      <c r="H9" s="35"/>
      <c r="I9" s="35"/>
      <c r="J9" s="35"/>
      <c r="K9" s="35"/>
      <c r="L9" s="35"/>
      <c r="M9" s="35"/>
      <c r="N9" s="35"/>
      <c r="O9" s="35"/>
      <c r="P9" s="35"/>
      <c r="Q9" s="34"/>
      <c r="R9" s="34"/>
      <c r="S9" s="34"/>
    </row>
    <row r="10" spans="1:21" s="42" customFormat="1" ht="25.5" customHeight="1" x14ac:dyDescent="0.25">
      <c r="A10" s="36" t="s">
        <v>20</v>
      </c>
      <c r="B10" s="37"/>
      <c r="C10" s="38">
        <f>SUM(C11:C17)</f>
        <v>1600468.3629999999</v>
      </c>
      <c r="D10" s="39">
        <f>SUM(D11:D17)</f>
        <v>3146</v>
      </c>
      <c r="E10" s="40">
        <f t="shared" ref="E10:P10" si="1">SUM(E11:E15)</f>
        <v>0</v>
      </c>
      <c r="F10" s="40">
        <f t="shared" si="1"/>
        <v>0</v>
      </c>
      <c r="G10" s="40">
        <f t="shared" si="1"/>
        <v>0</v>
      </c>
      <c r="H10" s="40">
        <f t="shared" si="1"/>
        <v>0</v>
      </c>
      <c r="I10" s="40">
        <f t="shared" si="1"/>
        <v>0</v>
      </c>
      <c r="J10" s="40">
        <f t="shared" si="1"/>
        <v>0</v>
      </c>
      <c r="K10" s="40">
        <f t="shared" si="1"/>
        <v>0</v>
      </c>
      <c r="L10" s="40">
        <f t="shared" si="1"/>
        <v>17968.5</v>
      </c>
      <c r="M10" s="40">
        <f t="shared" si="1"/>
        <v>12584</v>
      </c>
      <c r="N10" s="40">
        <f t="shared" si="1"/>
        <v>0</v>
      </c>
      <c r="O10" s="40">
        <f t="shared" si="1"/>
        <v>0</v>
      </c>
      <c r="P10" s="40">
        <f t="shared" si="1"/>
        <v>0</v>
      </c>
      <c r="Q10" s="38">
        <f>SUM(Q11:Q17)</f>
        <v>0</v>
      </c>
      <c r="R10" s="38">
        <f>SUM(R11:R17)</f>
        <v>1437524.2767</v>
      </c>
      <c r="S10" s="38">
        <f>SUM(S11:S17)</f>
        <v>159798.08629999985</v>
      </c>
      <c r="T10" s="41"/>
    </row>
    <row r="11" spans="1:21" s="7" customFormat="1" ht="78.75" x14ac:dyDescent="0.25">
      <c r="A11" s="73" t="s">
        <v>21</v>
      </c>
      <c r="B11" s="1" t="s">
        <v>22</v>
      </c>
      <c r="C11" s="11">
        <f>13000*1.21</f>
        <v>15730</v>
      </c>
      <c r="D11" s="2">
        <v>3146</v>
      </c>
      <c r="E11" s="3"/>
      <c r="F11" s="4"/>
      <c r="G11" s="4"/>
      <c r="H11" s="4"/>
      <c r="I11" s="4"/>
      <c r="J11" s="4"/>
      <c r="K11" s="4"/>
      <c r="L11" s="4"/>
      <c r="M11" s="4">
        <f>15730-D11</f>
        <v>12584</v>
      </c>
      <c r="N11" s="4"/>
      <c r="O11" s="4"/>
      <c r="P11" s="4"/>
      <c r="Q11" s="5"/>
      <c r="R11" s="5">
        <v>12584</v>
      </c>
      <c r="S11" s="5">
        <v>0</v>
      </c>
      <c r="T11" s="6"/>
    </row>
    <row r="12" spans="1:21" s="7" customFormat="1" ht="31.5" x14ac:dyDescent="0.25">
      <c r="A12" s="74" t="s">
        <v>23</v>
      </c>
      <c r="B12" s="8" t="s">
        <v>24</v>
      </c>
      <c r="C12" s="11">
        <v>17968.5</v>
      </c>
      <c r="D12" s="2"/>
      <c r="E12" s="3"/>
      <c r="F12" s="4"/>
      <c r="G12" s="4"/>
      <c r="H12" s="4"/>
      <c r="I12" s="4"/>
      <c r="J12" s="4"/>
      <c r="K12" s="4"/>
      <c r="L12" s="4">
        <v>17968.5</v>
      </c>
      <c r="M12" s="4"/>
      <c r="N12" s="4"/>
      <c r="O12" s="4"/>
      <c r="P12" s="4"/>
      <c r="Q12" s="5"/>
      <c r="R12" s="5">
        <v>17968.5</v>
      </c>
      <c r="S12" s="5">
        <v>0</v>
      </c>
      <c r="T12" s="6"/>
    </row>
    <row r="13" spans="1:21" s="7" customFormat="1" ht="31.5" x14ac:dyDescent="0.25">
      <c r="A13" s="74" t="s">
        <v>25</v>
      </c>
      <c r="B13" s="9" t="s">
        <v>26</v>
      </c>
      <c r="C13" s="75">
        <f>1269050.3*1.21</f>
        <v>1535550.8629999999</v>
      </c>
      <c r="D13" s="2"/>
      <c r="E13" s="3"/>
      <c r="F13" s="4"/>
      <c r="G13" s="4"/>
      <c r="H13" s="4"/>
      <c r="I13" s="4"/>
      <c r="J13" s="4"/>
      <c r="K13" s="4"/>
      <c r="L13" s="4"/>
      <c r="M13" s="4"/>
      <c r="N13" s="4"/>
      <c r="O13" s="4"/>
      <c r="P13" s="4"/>
      <c r="Q13" s="5">
        <v>0</v>
      </c>
      <c r="R13" s="43">
        <f>C13*0.9</f>
        <v>1381995.7767</v>
      </c>
      <c r="S13" s="5">
        <f>C13-R13</f>
        <v>153555.08629999985</v>
      </c>
      <c r="T13" s="6"/>
      <c r="U13" s="76"/>
    </row>
    <row r="14" spans="1:21" s="7" customFormat="1" ht="31.5" x14ac:dyDescent="0.25">
      <c r="A14" s="74" t="s">
        <v>27</v>
      </c>
      <c r="B14" s="9" t="s">
        <v>28</v>
      </c>
      <c r="C14" s="44">
        <f>19800*1.21</f>
        <v>23958</v>
      </c>
      <c r="D14" s="2"/>
      <c r="E14" s="3"/>
      <c r="F14" s="4"/>
      <c r="G14" s="4"/>
      <c r="H14" s="4"/>
      <c r="I14" s="4"/>
      <c r="J14" s="4"/>
      <c r="K14" s="4"/>
      <c r="L14" s="4"/>
      <c r="M14" s="4"/>
      <c r="N14" s="4"/>
      <c r="O14" s="4"/>
      <c r="P14" s="4"/>
      <c r="Q14" s="5">
        <v>0</v>
      </c>
      <c r="R14" s="45">
        <v>19166</v>
      </c>
      <c r="S14" s="45">
        <f>C14-R14</f>
        <v>4792</v>
      </c>
      <c r="T14" s="10"/>
    </row>
    <row r="15" spans="1:21" s="7" customFormat="1" ht="31.5" x14ac:dyDescent="0.25">
      <c r="A15" s="74" t="s">
        <v>29</v>
      </c>
      <c r="B15" s="8" t="s">
        <v>30</v>
      </c>
      <c r="C15" s="11">
        <v>1814</v>
      </c>
      <c r="D15" s="2"/>
      <c r="E15" s="3"/>
      <c r="F15" s="4"/>
      <c r="G15" s="4"/>
      <c r="H15" s="4"/>
      <c r="I15" s="4"/>
      <c r="J15" s="4"/>
      <c r="K15" s="4"/>
      <c r="L15" s="4"/>
      <c r="M15" s="4"/>
      <c r="N15" s="4"/>
      <c r="O15" s="4"/>
      <c r="P15" s="4"/>
      <c r="Q15" s="5">
        <v>0</v>
      </c>
      <c r="R15" s="5">
        <v>363</v>
      </c>
      <c r="S15" s="5">
        <f>C15-R15</f>
        <v>1451</v>
      </c>
      <c r="T15" s="6"/>
      <c r="U15" s="76"/>
    </row>
    <row r="16" spans="1:21" s="7" customFormat="1" ht="31.5" x14ac:dyDescent="0.25">
      <c r="A16" s="74" t="s">
        <v>31</v>
      </c>
      <c r="B16" s="1" t="s">
        <v>43</v>
      </c>
      <c r="C16" s="11">
        <f>2500*1.21</f>
        <v>3025</v>
      </c>
      <c r="D16" s="2"/>
      <c r="E16" s="3"/>
      <c r="F16" s="4"/>
      <c r="G16" s="4"/>
      <c r="H16" s="4"/>
      <c r="I16" s="4"/>
      <c r="J16" s="4"/>
      <c r="K16" s="4"/>
      <c r="L16" s="4"/>
      <c r="M16" s="4"/>
      <c r="N16" s="4"/>
      <c r="O16" s="4"/>
      <c r="P16" s="4"/>
      <c r="Q16" s="5"/>
      <c r="R16" s="5">
        <f>2500*1.21</f>
        <v>3025</v>
      </c>
      <c r="S16" s="5"/>
      <c r="T16" s="6"/>
      <c r="U16" s="76"/>
    </row>
    <row r="17" spans="1:21" s="7" customFormat="1" ht="15.75" x14ac:dyDescent="0.25">
      <c r="A17" s="74" t="s">
        <v>32</v>
      </c>
      <c r="B17" s="8"/>
      <c r="C17" s="11">
        <f>5447-3025</f>
        <v>2422</v>
      </c>
      <c r="D17" s="2"/>
      <c r="E17" s="3"/>
      <c r="F17" s="4"/>
      <c r="G17" s="4"/>
      <c r="H17" s="4"/>
      <c r="I17" s="4"/>
      <c r="J17" s="4"/>
      <c r="K17" s="4"/>
      <c r="L17" s="4"/>
      <c r="M17" s="4"/>
      <c r="N17" s="4"/>
      <c r="O17" s="4"/>
      <c r="P17" s="4"/>
      <c r="Q17" s="5"/>
      <c r="R17" s="5">
        <f>5447-3025</f>
        <v>2422</v>
      </c>
      <c r="S17" s="5"/>
      <c r="T17" s="6"/>
    </row>
    <row r="18" spans="1:21" s="42" customFormat="1" ht="25.5" customHeight="1" x14ac:dyDescent="0.25">
      <c r="A18" s="36"/>
      <c r="B18" s="37"/>
      <c r="C18" s="38"/>
      <c r="D18" s="39"/>
      <c r="E18" s="46"/>
      <c r="F18" s="46"/>
      <c r="G18" s="46"/>
      <c r="H18" s="46"/>
      <c r="I18" s="46"/>
      <c r="J18" s="46"/>
      <c r="K18" s="46"/>
      <c r="L18" s="46"/>
      <c r="M18" s="46"/>
      <c r="N18" s="46"/>
      <c r="O18" s="46"/>
      <c r="P18" s="46"/>
      <c r="Q18" s="38"/>
      <c r="R18" s="38"/>
      <c r="S18" s="38"/>
    </row>
    <row r="19" spans="1:21" ht="15.75" x14ac:dyDescent="0.25">
      <c r="A19" s="47"/>
      <c r="B19" s="47"/>
      <c r="C19" s="48">
        <f>C10-C17</f>
        <v>1598046.3629999999</v>
      </c>
      <c r="D19" s="47"/>
      <c r="E19" s="49"/>
      <c r="F19" s="77"/>
      <c r="G19" s="49"/>
      <c r="H19" s="49"/>
      <c r="I19" s="49"/>
      <c r="J19" s="49"/>
      <c r="K19" s="49"/>
      <c r="L19" s="49"/>
      <c r="M19" s="49"/>
      <c r="N19" s="49"/>
      <c r="O19" s="49"/>
      <c r="P19" s="49"/>
      <c r="Q19" s="47"/>
      <c r="R19" s="47"/>
      <c r="S19" s="47"/>
    </row>
    <row r="20" spans="1:21" s="27" customFormat="1" ht="15.75" x14ac:dyDescent="0.25">
      <c r="A20" s="47"/>
      <c r="B20" s="47"/>
      <c r="C20" s="47"/>
      <c r="G20" s="47"/>
      <c r="H20" s="77"/>
      <c r="I20" s="49"/>
      <c r="J20" s="49"/>
      <c r="K20" s="49"/>
      <c r="L20" s="49"/>
      <c r="M20" s="49"/>
      <c r="N20" s="49"/>
      <c r="O20" s="49"/>
      <c r="P20" s="49"/>
      <c r="Q20" s="50"/>
      <c r="R20" s="50"/>
      <c r="S20" s="50"/>
    </row>
    <row r="21" spans="1:21" s="27" customFormat="1" ht="15.75" x14ac:dyDescent="0.25">
      <c r="A21" s="47"/>
      <c r="D21" s="51" t="s">
        <v>33</v>
      </c>
      <c r="E21" s="52"/>
      <c r="F21" s="52"/>
      <c r="G21" s="53"/>
      <c r="H21" s="78"/>
      <c r="I21" s="54"/>
      <c r="J21" s="55"/>
      <c r="K21" s="55"/>
      <c r="L21" s="55"/>
      <c r="M21" s="55"/>
      <c r="N21" s="55"/>
      <c r="O21" s="55"/>
      <c r="P21" s="55"/>
      <c r="Q21" s="53" t="s">
        <v>34</v>
      </c>
      <c r="R21" s="53" t="s">
        <v>35</v>
      </c>
      <c r="S21" s="53" t="s">
        <v>36</v>
      </c>
      <c r="T21" s="53" t="s">
        <v>37</v>
      </c>
    </row>
    <row r="22" spans="1:21" s="27" customFormat="1" ht="16.5" thickBot="1" x14ac:dyDescent="0.3">
      <c r="A22" s="47"/>
      <c r="D22" s="56"/>
      <c r="G22" s="47"/>
      <c r="H22" s="79"/>
      <c r="I22" s="57"/>
      <c r="J22" s="49"/>
      <c r="K22" s="49"/>
      <c r="L22" s="49"/>
      <c r="M22" s="49"/>
      <c r="N22" s="49"/>
      <c r="O22" s="49"/>
      <c r="P22" s="49"/>
      <c r="Q22" s="58">
        <v>0</v>
      </c>
      <c r="R22" s="58">
        <v>1058073</v>
      </c>
      <c r="S22" s="58">
        <v>116067</v>
      </c>
      <c r="T22" s="58">
        <f>Q22+R22+S22</f>
        <v>1174140</v>
      </c>
      <c r="U22" s="59"/>
    </row>
    <row r="23" spans="1:21" s="31" customFormat="1" ht="15.75" x14ac:dyDescent="0.25">
      <c r="A23" s="60"/>
      <c r="D23" s="61" t="s">
        <v>38</v>
      </c>
      <c r="G23" s="60"/>
      <c r="H23" s="62"/>
      <c r="I23" s="63"/>
      <c r="J23" s="64"/>
      <c r="K23" s="64"/>
      <c r="L23" s="64"/>
      <c r="M23" s="64"/>
      <c r="N23" s="64"/>
      <c r="O23" s="64"/>
      <c r="P23" s="64"/>
      <c r="Q23" s="62">
        <f t="shared" ref="Q23:S23" si="2">Q22</f>
        <v>0</v>
      </c>
      <c r="R23" s="62">
        <f t="shared" si="2"/>
        <v>1058073</v>
      </c>
      <c r="S23" s="62">
        <f t="shared" si="2"/>
        <v>116067</v>
      </c>
      <c r="T23" s="62">
        <f>T22</f>
        <v>1174140</v>
      </c>
    </row>
    <row r="25" spans="1:21" x14ac:dyDescent="0.25">
      <c r="Q25" s="65"/>
      <c r="R25" s="66"/>
      <c r="S25" s="66"/>
      <c r="T25" s="66"/>
    </row>
    <row r="26" spans="1:21" ht="12.75" x14ac:dyDescent="0.25">
      <c r="A26" s="80" t="s">
        <v>39</v>
      </c>
      <c r="Q26" s="65"/>
      <c r="R26" s="66"/>
      <c r="S26" s="66"/>
      <c r="T26" s="66"/>
      <c r="U26" s="67"/>
    </row>
    <row r="27" spans="1:21" ht="15" x14ac:dyDescent="0.25">
      <c r="A27" s="81" t="s">
        <v>40</v>
      </c>
    </row>
    <row r="28" spans="1:21" x14ac:dyDescent="0.25">
      <c r="U28" s="68"/>
    </row>
    <row r="29" spans="1:21" s="27" customFormat="1" ht="12.75" x14ac:dyDescent="0.25">
      <c r="E29" s="69"/>
      <c r="F29" s="69"/>
      <c r="G29" s="69"/>
      <c r="H29" s="69"/>
      <c r="I29" s="69"/>
      <c r="J29" s="69"/>
      <c r="K29" s="69"/>
      <c r="L29" s="69"/>
      <c r="M29" s="69"/>
      <c r="N29" s="69"/>
      <c r="O29" s="69"/>
      <c r="P29" s="69"/>
      <c r="Q29" s="70"/>
      <c r="R29" s="71"/>
    </row>
    <row r="30" spans="1:21" x14ac:dyDescent="0.25">
      <c r="Q30" s="65"/>
      <c r="R30" s="68"/>
    </row>
    <row r="31" spans="1:21" x14ac:dyDescent="0.25">
      <c r="R31" s="68"/>
    </row>
    <row r="32" spans="1:21" ht="15.75" x14ac:dyDescent="0.25">
      <c r="B32" s="82"/>
    </row>
    <row r="33" spans="2:19" ht="15.75" x14ac:dyDescent="0.25">
      <c r="B33" s="83"/>
      <c r="C33" s="82"/>
      <c r="R33" s="82"/>
      <c r="S33" s="82"/>
    </row>
    <row r="34" spans="2:19" ht="15.75" x14ac:dyDescent="0.25">
      <c r="B34" s="83"/>
      <c r="C34" s="82"/>
      <c r="R34" s="82"/>
      <c r="S34" s="82"/>
    </row>
    <row r="35" spans="2:19" ht="15.75" x14ac:dyDescent="0.25">
      <c r="C35" s="84"/>
      <c r="R35" s="84"/>
      <c r="S35" s="84"/>
    </row>
    <row r="36" spans="2:19" ht="15.75" x14ac:dyDescent="0.25">
      <c r="B36" s="83"/>
      <c r="C36" s="84"/>
      <c r="R36" s="68"/>
      <c r="S36" s="68"/>
    </row>
    <row r="39" spans="2:19" ht="15.75" x14ac:dyDescent="0.25">
      <c r="B39" s="83"/>
      <c r="R39" s="82"/>
      <c r="S39" s="82"/>
    </row>
    <row r="40" spans="2:19" ht="15.75" x14ac:dyDescent="0.25">
      <c r="B40" s="83"/>
      <c r="R40" s="82"/>
      <c r="S40" s="82"/>
    </row>
  </sheetData>
  <hyperlinks>
    <hyperlink ref="A27" r:id="rId1" xr:uid="{1068A743-4655-45A7-A40F-645A301E27CE}"/>
  </hyperlinks>
  <printOptions horizontalCentered="1"/>
  <pageMargins left="0.7" right="0.7" top="0.75" bottom="0.75" header="0.3" footer="0.3"/>
  <pageSetup paperSize="9" scale="58" firstPageNumber="0" fitToHeight="0" orientation="landscape" horizontalDpi="300" verticalDpi="300" r:id="rId2"/>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Attekas_iela_viena_gada</vt:lpstr>
      <vt:lpstr>Attekas_iela_viena_gada!_Hlk511309432</vt:lpstr>
      <vt:lpstr>Attekas_iela_viena_gada!Excel_BuiltIn_Print_Area_2</vt:lpstr>
      <vt:lpstr>Attekas_iela_viena_gada!Print_Area</vt:lpstr>
      <vt:lpstr>Attekas_iela_viena_gada!Print_Titles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cp:lastPrinted>2018-09-04T15:30:20Z</cp:lastPrinted>
  <dcterms:created xsi:type="dcterms:W3CDTF">2018-08-30T08:43:27Z</dcterms:created>
  <dcterms:modified xsi:type="dcterms:W3CDTF">2018-09-04T15:30:45Z</dcterms:modified>
</cp:coreProperties>
</file>