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te.Sketika\Documents\Grāvjiem\Apaugums novākšana\2017\"/>
    </mc:Choice>
  </mc:AlternateContent>
  <bookViews>
    <workbookView xWindow="0" yWindow="0" windowWidth="20496" windowHeight="7908"/>
  </bookViews>
  <sheets>
    <sheet name="CEĻI" sheetId="1" r:id="rId1"/>
  </sheets>
  <calcPr calcId="152511"/>
</workbook>
</file>

<file path=xl/calcChain.xml><?xml version="1.0" encoding="utf-8"?>
<calcChain xmlns="http://schemas.openxmlformats.org/spreadsheetml/2006/main">
  <c r="D33" i="1" l="1"/>
  <c r="D41" i="1" l="1"/>
  <c r="D40" i="1"/>
  <c r="D39" i="1"/>
  <c r="D38" i="1"/>
  <c r="D37" i="1"/>
  <c r="D42" i="1" l="1"/>
  <c r="D21" i="1"/>
  <c r="D13" i="1" l="1"/>
  <c r="D20" i="1" l="1"/>
  <c r="D19" i="1"/>
  <c r="D22" i="1"/>
  <c r="D23" i="1"/>
  <c r="D24" i="1"/>
  <c r="D25" i="1"/>
  <c r="D26" i="1"/>
  <c r="D27" i="1"/>
  <c r="D28" i="1"/>
  <c r="D29" i="1"/>
  <c r="D30" i="1"/>
  <c r="D31" i="1"/>
  <c r="D32" i="1"/>
  <c r="D34" i="1"/>
  <c r="D14" i="1"/>
  <c r="D16" i="1"/>
  <c r="D15" i="1"/>
  <c r="D12" i="1"/>
  <c r="D11" i="1" l="1"/>
  <c r="D17" i="1" l="1"/>
  <c r="D35" i="1" l="1"/>
  <c r="D43" i="1" s="1"/>
</calcChain>
</file>

<file path=xl/sharedStrings.xml><?xml version="1.0" encoding="utf-8"?>
<sst xmlns="http://schemas.openxmlformats.org/spreadsheetml/2006/main" count="135" uniqueCount="75">
  <si>
    <t>Kopējā vērtība:</t>
  </si>
  <si>
    <t>Pavisam kopā:</t>
  </si>
  <si>
    <t>Nr.  p.k.</t>
  </si>
  <si>
    <t>Mērv.</t>
  </si>
  <si>
    <t>Apjoms</t>
  </si>
  <si>
    <t xml:space="preserve">Darba alga       </t>
  </si>
  <si>
    <t xml:space="preserve">Materiāli          </t>
  </si>
  <si>
    <t xml:space="preserve">Mehānismi          </t>
  </si>
  <si>
    <t xml:space="preserve">Kopā    </t>
  </si>
  <si>
    <t xml:space="preserve">Darba alga     </t>
  </si>
  <si>
    <t xml:space="preserve">Materiāli        </t>
  </si>
  <si>
    <t xml:space="preserve">Mehānismi         </t>
  </si>
  <si>
    <t>Kopā</t>
  </si>
  <si>
    <t>Kopā:</t>
  </si>
  <si>
    <t>Darbu un izdevumu nosaukums</t>
  </si>
  <si>
    <t xml:space="preserve"> </t>
  </si>
  <si>
    <t>PVN 21%:</t>
  </si>
  <si>
    <t>PVN21%</t>
  </si>
  <si>
    <t>Izpildītājs:</t>
  </si>
  <si>
    <t xml:space="preserve"> Adrese:     Līvbērzes pagasts, Jelgavas novads</t>
  </si>
  <si>
    <t>EUR</t>
  </si>
  <si>
    <t>Sociālais nodoklis23,59%</t>
  </si>
  <si>
    <r>
      <t>Vienības izmaksas / EUR /</t>
    </r>
    <r>
      <rPr>
        <sz val="8"/>
        <rFont val="Times New Roman"/>
        <family val="1"/>
        <charset val="186"/>
      </rPr>
      <t xml:space="preserve"> </t>
    </r>
  </si>
  <si>
    <t xml:space="preserve">Kopējās izmaksas / EUR / </t>
  </si>
  <si>
    <t>ha</t>
  </si>
  <si>
    <t>Virsizdevumi(t. sk. darba aizsardzībai) 3%</t>
  </si>
  <si>
    <t>Pasūtītājs:  Ādažu novada dome</t>
  </si>
  <si>
    <t xml:space="preserve">  Ādažu novads</t>
  </si>
  <si>
    <t xml:space="preserve">Pasūtītājs:                                                                                                                                                           </t>
  </si>
  <si>
    <t xml:space="preserve">      Izpildītājs:    </t>
  </si>
  <si>
    <t xml:space="preserve"> Objekts:    Ādažu novada ceļi un ielas</t>
  </si>
  <si>
    <t xml:space="preserve">Tāme </t>
  </si>
  <si>
    <t>Ceļa nomales ar grāvjiem 19.06.2017.- 19.07.2017.</t>
  </si>
  <si>
    <t>Ceļa nomales 17.07.2017. - 18.08.2017.</t>
  </si>
  <si>
    <t>Ceļa nomales ar grāvjiem 21.08.2017.- 20.09.2017.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</si>
  <si>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</si>
  <si>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</si>
  <si>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</si>
  <si>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</si>
  <si>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</si>
  <si>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</si>
  <si>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</si>
  <si>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</si>
  <si>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</si>
  <si>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</si>
  <si>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</si>
  <si>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</si>
  <si>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</si>
  <si>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</si>
  <si>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</si>
  <si>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</si>
  <si>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Peļņa  __ %</t>
  </si>
  <si>
    <t>Austrumu iela (4mx2,82km)</t>
  </si>
  <si>
    <t>Jaunspriešļu ceļš (4m x 0,49km)</t>
  </si>
  <si>
    <t>Irāju ceļš (4m x 0,11km)</t>
  </si>
  <si>
    <t>Alderu ceļš (4m x 0,58km)</t>
  </si>
  <si>
    <t>Kalndores ceļš (4m x 0,8km)</t>
  </si>
  <si>
    <t>Bākšas ceļš (4m x 0,27km)</t>
  </si>
  <si>
    <t>Mežvairogu ceļš (4m x 1,15km)</t>
  </si>
  <si>
    <t>Vaivariņu ceļš (4m x 0,2km)</t>
  </si>
  <si>
    <t>Priežu iela (4m x 0,8km)</t>
  </si>
  <si>
    <t>Nūrnieku iela (4m x 0,88km)</t>
  </si>
  <si>
    <t>Intlapu ceļš (4m x 1,13 km)</t>
  </si>
  <si>
    <t>Bukultu iela (krūmi) (4m x 0,78km)</t>
  </si>
  <si>
    <t>Bukultu ceļš (krūmi) (4m x 0,70km)</t>
  </si>
  <si>
    <t>Katlapu ceļš  (4m x 1,1km)</t>
  </si>
  <si>
    <t>Boķu ceļš (krūmi) (4m x1,1km)</t>
  </si>
  <si>
    <t>Ceļš uz s/s "Kārkli" ( 6m x 0,3 km)</t>
  </si>
  <si>
    <t>Laveru ceļš un grāvis līdz vidum (10m x 2,82km)</t>
  </si>
  <si>
    <t>Garciema ceļš un grāvji līdz vidum (8m x 1,81km)</t>
  </si>
  <si>
    <t>Jaunkūlu iela  (8m x 1,56km)</t>
  </si>
  <si>
    <t>Vecštāles ceļš (8m x 13,19km)</t>
  </si>
  <si>
    <t>Plostnieku iela  (10m x 1,83km)</t>
  </si>
  <si>
    <t>Vectiltiņu ceļš (12m x 0,30km)</t>
  </si>
  <si>
    <t>Jaunceriņu ceļš (10m x 0,38km)+(4m x 0,91km)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</si>
</sst>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&quot;Ls&quot;"/>
    <numFmt numFmtId="166" formatCode="0.000"/>
  </numFmts>
  <fonts count="14" x14ac:knownFonts="1">
    <font>
      <sz val="10"/>
      <name val="Arial"/>
      <charset val="186"/>
    </font>
    <font>
      <sz val="10"/>
      <name val="Helv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0" fillId="0" borderId="3" xfId="0" applyBorder="1"/>
    <xf numFmtId="0" fontId="0" fillId="0" borderId="0" xfId="0" applyFill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1" applyFont="1"/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164" fontId="6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1" applyFont="1" applyFill="1" applyAlignment="1">
      <alignment horizontal="right"/>
    </xf>
    <xf numFmtId="164" fontId="6" fillId="0" borderId="0" xfId="1" applyNumberFormat="1" applyFont="1" applyFill="1" applyAlignment="1">
      <alignment horizontal="center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1" applyNumberFormat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7" xfId="1" applyFont="1" applyFill="1" applyBorder="1" applyAlignment="1">
      <alignment horizontal="right" wrapText="1"/>
    </xf>
    <xf numFmtId="0" fontId="3" fillId="0" borderId="7" xfId="1" applyFont="1" applyFill="1" applyBorder="1" applyAlignment="1">
      <alignment horizontal="center" wrapText="1"/>
    </xf>
    <xf numFmtId="2" fontId="3" fillId="0" borderId="7" xfId="1" applyNumberFormat="1" applyFont="1" applyFill="1" applyBorder="1" applyAlignment="1">
      <alignment horizontal="center" wrapText="1"/>
    </xf>
    <xf numFmtId="2" fontId="3" fillId="0" borderId="7" xfId="1" applyNumberFormat="1" applyFont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right" wrapText="1"/>
    </xf>
    <xf numFmtId="0" fontId="3" fillId="2" borderId="6" xfId="1" applyFont="1" applyFill="1" applyBorder="1" applyAlignment="1">
      <alignment horizontal="center" wrapText="1"/>
    </xf>
    <xf numFmtId="2" fontId="3" fillId="2" borderId="6" xfId="1" applyNumberFormat="1" applyFont="1" applyFill="1" applyBorder="1" applyAlignment="1">
      <alignment horizontal="center" wrapText="1"/>
    </xf>
    <xf numFmtId="2" fontId="9" fillId="2" borderId="6" xfId="1" applyNumberFormat="1" applyFont="1" applyFill="1" applyBorder="1" applyAlignment="1">
      <alignment horizontal="center" wrapText="1"/>
    </xf>
    <xf numFmtId="2" fontId="5" fillId="0" borderId="0" xfId="1" applyNumberFormat="1" applyFont="1"/>
    <xf numFmtId="2" fontId="4" fillId="0" borderId="0" xfId="1" applyNumberFormat="1" applyFont="1" applyFill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/>
    <xf numFmtId="0" fontId="11" fillId="0" borderId="0" xfId="0" applyFont="1" applyBorder="1"/>
    <xf numFmtId="0" fontId="3" fillId="0" borderId="0" xfId="0" applyFont="1" applyBorder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3" fillId="0" borderId="2" xfId="1" applyFont="1" applyFill="1" applyBorder="1" applyAlignment="1">
      <alignment horizontal="right" wrapText="1"/>
    </xf>
    <xf numFmtId="11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6" fontId="0" fillId="0" borderId="1" xfId="0" applyNumberFormat="1" applyBorder="1"/>
    <xf numFmtId="2" fontId="3" fillId="0" borderId="2" xfId="1" applyNumberFormat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right" wrapText="1"/>
    </xf>
    <xf numFmtId="0" fontId="5" fillId="4" borderId="6" xfId="1" applyFont="1" applyFill="1" applyBorder="1" applyAlignment="1">
      <alignment horizontal="center" wrapText="1"/>
    </xf>
    <xf numFmtId="2" fontId="12" fillId="4" borderId="6" xfId="0" applyNumberFormat="1" applyFont="1" applyFill="1" applyBorder="1"/>
    <xf numFmtId="2" fontId="3" fillId="4" borderId="6" xfId="1" applyNumberFormat="1" applyFont="1" applyFill="1" applyBorder="1" applyAlignment="1">
      <alignment horizontal="center" wrapText="1"/>
    </xf>
    <xf numFmtId="0" fontId="3" fillId="0" borderId="7" xfId="0" applyFont="1" applyBorder="1"/>
    <xf numFmtId="166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13" fillId="0" borderId="1" xfId="0" applyFont="1" applyBorder="1"/>
    <xf numFmtId="0" fontId="3" fillId="0" borderId="1" xfId="0" applyFont="1" applyFill="1" applyBorder="1"/>
    <xf numFmtId="166" fontId="13" fillId="0" borderId="1" xfId="0" applyNumberFormat="1" applyFont="1" applyFill="1" applyBorder="1"/>
    <xf numFmtId="2" fontId="3" fillId="0" borderId="17" xfId="1" applyNumberFormat="1" applyFont="1" applyBorder="1" applyAlignment="1">
      <alignment horizontal="center" wrapText="1"/>
    </xf>
    <xf numFmtId="2" fontId="3" fillId="0" borderId="16" xfId="1" applyNumberFormat="1" applyFont="1" applyBorder="1" applyAlignment="1">
      <alignment horizont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wrapText="1"/>
    </xf>
    <xf numFmtId="166" fontId="3" fillId="5" borderId="2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2" fontId="12" fillId="0" borderId="6" xfId="0" applyNumberFormat="1" applyFont="1" applyBorder="1"/>
    <xf numFmtId="0" fontId="12" fillId="0" borderId="6" xfId="0" applyFont="1" applyBorder="1" applyAlignment="1">
      <alignment horizontal="right"/>
    </xf>
    <xf numFmtId="0" fontId="5" fillId="0" borderId="6" xfId="1" applyFont="1" applyFill="1" applyBorder="1" applyAlignment="1">
      <alignment horizontal="center" wrapText="1"/>
    </xf>
    <xf numFmtId="166" fontId="13" fillId="0" borderId="1" xfId="0" applyNumberFormat="1" applyFont="1" applyBorder="1"/>
    <xf numFmtId="11" fontId="3" fillId="0" borderId="7" xfId="1" applyNumberFormat="1" applyFont="1" applyFill="1" applyBorder="1" applyAlignment="1">
      <alignment horizontal="center" wrapText="1"/>
    </xf>
    <xf numFmtId="2" fontId="3" fillId="5" borderId="2" xfId="1" applyNumberFormat="1" applyFont="1" applyFill="1" applyBorder="1" applyAlignment="1">
      <alignment horizontal="center" vertical="center" wrapText="1"/>
    </xf>
    <xf numFmtId="2" fontId="3" fillId="5" borderId="2" xfId="1" applyNumberFormat="1" applyFont="1" applyFill="1" applyBorder="1" applyAlignment="1">
      <alignment horizontal="center" wrapText="1"/>
    </xf>
    <xf numFmtId="49" fontId="3" fillId="0" borderId="6" xfId="1" applyNumberFormat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right" wrapText="1"/>
    </xf>
    <xf numFmtId="11" fontId="5" fillId="0" borderId="6" xfId="1" applyNumberFormat="1" applyFont="1" applyFill="1" applyBorder="1" applyAlignment="1">
      <alignment horizontal="center" wrapText="1"/>
    </xf>
    <xf numFmtId="2" fontId="3" fillId="0" borderId="6" xfId="1" applyNumberFormat="1" applyFont="1" applyBorder="1" applyAlignment="1">
      <alignment horizontal="center" wrapText="1"/>
    </xf>
    <xf numFmtId="0" fontId="8" fillId="5" borderId="1" xfId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1" applyFont="1" applyFill="1" applyBorder="1" applyAlignment="1">
      <alignment horizontal="center" vertical="center" wrapText="1"/>
    </xf>
    <xf numFmtId="0" fontId="11" fillId="0" borderId="15" xfId="0" applyFont="1" applyBorder="1" applyAlignment="1"/>
    <xf numFmtId="0" fontId="11" fillId="0" borderId="0" xfId="0" applyFont="1" applyBorder="1" applyAlignment="1"/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/>
    <xf numFmtId="0" fontId="5" fillId="5" borderId="2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8" fillId="5" borderId="11" xfId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2" fontId="3" fillId="5" borderId="7" xfId="1" applyNumberFormat="1" applyFont="1" applyFill="1" applyBorder="1" applyAlignment="1">
      <alignment horizontal="center" vertical="center" wrapText="1"/>
    </xf>
    <xf numFmtId="2" fontId="3" fillId="5" borderId="4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2" fontId="5" fillId="0" borderId="0" xfId="1" applyNumberFormat="1" applyFont="1" applyFill="1" applyAlignment="1">
      <alignment horizontal="left" wrapText="1"/>
    </xf>
    <xf numFmtId="2" fontId="5" fillId="0" borderId="0" xfId="1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3">
    <cellStyle name="Normal" xfId="0" builtinId="0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64"/>
  <sheetViews>
    <sheetView tabSelected="1" topLeftCell="A7" workbookViewId="0">
      <selection activeCell="A45" sqref="A45"/>
    </sheetView>
  </sheetViews>
  <sheetFormatPr defaultRowHeight="13.2" x14ac:dyDescent="0.25"/>
  <cols>
    <col min="1" max="1" width="8.6640625" customWidth="1"/>
    <col min="2" max="2" width="39.5546875" customWidth="1"/>
    <col min="3" max="3" width="6.88671875" customWidth="1"/>
    <col min="4" max="4" width="9.5546875" customWidth="1"/>
    <col min="5" max="5" width="8.6640625" customWidth="1"/>
    <col min="11" max="11" width="10.44140625" customWidth="1"/>
    <col min="12" max="12" width="11.5546875" bestFit="1" customWidth="1"/>
  </cols>
  <sheetData>
    <row r="1" spans="1:23" ht="13.5" customHeight="1" x14ac:dyDescent="0.3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23" ht="15.75" customHeight="1" x14ac:dyDescent="0.3">
      <c r="A2" s="113" t="s">
        <v>26</v>
      </c>
      <c r="B2" s="113"/>
      <c r="C2" s="113"/>
      <c r="D2" s="113"/>
      <c r="E2" s="33"/>
      <c r="F2" s="33"/>
      <c r="G2" s="33"/>
      <c r="H2" s="33"/>
      <c r="I2" s="33"/>
      <c r="J2" s="33"/>
      <c r="K2" s="33"/>
      <c r="L2" s="33"/>
    </row>
    <row r="3" spans="1:23" x14ac:dyDescent="0.25">
      <c r="A3" s="115" t="s">
        <v>30</v>
      </c>
      <c r="B3" s="115"/>
      <c r="C3" s="115"/>
      <c r="D3" s="115"/>
      <c r="E3" s="115"/>
      <c r="F3" s="115"/>
      <c r="G3" s="115"/>
      <c r="H3" s="36"/>
      <c r="I3" s="3"/>
      <c r="J3" s="3"/>
      <c r="K3" s="3"/>
      <c r="L3" s="3"/>
    </row>
    <row r="4" spans="1:23" x14ac:dyDescent="0.25">
      <c r="A4" s="39" t="s">
        <v>19</v>
      </c>
      <c r="B4" s="39" t="s">
        <v>27</v>
      </c>
      <c r="C4" s="7"/>
      <c r="D4" s="8"/>
      <c r="E4" s="6"/>
      <c r="F4" s="6"/>
      <c r="G4" s="6"/>
      <c r="H4" s="6"/>
      <c r="I4" s="9" t="s">
        <v>0</v>
      </c>
      <c r="J4" s="32" t="s">
        <v>15</v>
      </c>
      <c r="K4" s="10" t="s">
        <v>20</v>
      </c>
      <c r="L4" s="11"/>
    </row>
    <row r="5" spans="1:23" x14ac:dyDescent="0.25">
      <c r="A5" s="40" t="s">
        <v>18</v>
      </c>
      <c r="B5" s="114" t="s">
        <v>15</v>
      </c>
      <c r="C5" s="114"/>
      <c r="D5" s="114"/>
      <c r="E5" s="114"/>
      <c r="F5" s="114"/>
      <c r="G5" s="6"/>
      <c r="H5" s="6"/>
      <c r="I5" s="9" t="s">
        <v>16</v>
      </c>
      <c r="J5" s="32" t="s">
        <v>15</v>
      </c>
      <c r="K5" s="10" t="s">
        <v>20</v>
      </c>
      <c r="L5" s="11"/>
    </row>
    <row r="6" spans="1:23" x14ac:dyDescent="0.25">
      <c r="A6" s="7"/>
      <c r="B6" s="6"/>
      <c r="C6" s="7"/>
      <c r="D6" s="8"/>
      <c r="E6" s="6"/>
      <c r="F6" s="6"/>
      <c r="G6" s="6"/>
      <c r="H6" s="6"/>
      <c r="I6" s="12" t="s">
        <v>1</v>
      </c>
      <c r="J6" s="32" t="s">
        <v>15</v>
      </c>
      <c r="K6" s="13" t="s">
        <v>20</v>
      </c>
      <c r="L6" s="11"/>
    </row>
    <row r="7" spans="1:23" ht="12.75" customHeight="1" x14ac:dyDescent="0.25">
      <c r="A7" s="111" t="s">
        <v>2</v>
      </c>
      <c r="B7" s="109" t="s">
        <v>14</v>
      </c>
      <c r="C7" s="109" t="s">
        <v>3</v>
      </c>
      <c r="D7" s="107" t="s">
        <v>4</v>
      </c>
      <c r="E7" s="101" t="s">
        <v>22</v>
      </c>
      <c r="F7" s="102"/>
      <c r="G7" s="102"/>
      <c r="H7" s="103"/>
      <c r="I7" s="101" t="s">
        <v>23</v>
      </c>
      <c r="J7" s="102"/>
      <c r="K7" s="102"/>
      <c r="L7" s="103"/>
    </row>
    <row r="8" spans="1:23" ht="10.5" customHeight="1" x14ac:dyDescent="0.25">
      <c r="A8" s="112"/>
      <c r="B8" s="110"/>
      <c r="C8" s="110"/>
      <c r="D8" s="108"/>
      <c r="E8" s="104"/>
      <c r="F8" s="105"/>
      <c r="G8" s="105"/>
      <c r="H8" s="106"/>
      <c r="I8" s="104"/>
      <c r="J8" s="105"/>
      <c r="K8" s="105"/>
      <c r="L8" s="106"/>
    </row>
    <row r="9" spans="1:23" s="1" customFormat="1" ht="14.25" customHeight="1" thickBot="1" x14ac:dyDescent="0.3">
      <c r="A9" s="112"/>
      <c r="B9" s="110"/>
      <c r="C9" s="110"/>
      <c r="D9" s="108"/>
      <c r="E9" s="63" t="s">
        <v>5</v>
      </c>
      <c r="F9" s="63" t="s">
        <v>6</v>
      </c>
      <c r="G9" s="64" t="s">
        <v>7</v>
      </c>
      <c r="H9" s="65" t="s">
        <v>8</v>
      </c>
      <c r="I9" s="63" t="s">
        <v>9</v>
      </c>
      <c r="J9" s="63" t="s">
        <v>10</v>
      </c>
      <c r="K9" s="63" t="s">
        <v>11</v>
      </c>
      <c r="L9" s="65" t="s">
        <v>12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4" customFormat="1" ht="27" customHeight="1" thickTop="1" x14ac:dyDescent="0.25">
      <c r="A10" s="96" t="s">
        <v>32</v>
      </c>
      <c r="B10" s="97"/>
      <c r="C10" s="70"/>
      <c r="D10" s="71"/>
      <c r="E10" s="83"/>
      <c r="F10" s="83"/>
      <c r="G10" s="83"/>
      <c r="H10" s="70"/>
      <c r="I10" s="83"/>
      <c r="J10" s="83"/>
      <c r="K10" s="83"/>
      <c r="L10" s="70"/>
    </row>
    <row r="11" spans="1:23" x14ac:dyDescent="0.25">
      <c r="A11" s="46">
        <v>1</v>
      </c>
      <c r="B11" s="45" t="s">
        <v>68</v>
      </c>
      <c r="C11" s="17" t="s">
        <v>24</v>
      </c>
      <c r="D11" s="47">
        <f>2820*10/10000</f>
        <v>2.82</v>
      </c>
      <c r="E11" s="44"/>
      <c r="F11" s="44"/>
      <c r="G11" s="44"/>
      <c r="H11" s="44"/>
      <c r="I11" s="44"/>
      <c r="J11" s="44"/>
      <c r="K11" s="44"/>
      <c r="L11" s="44"/>
    </row>
    <row r="12" spans="1:23" x14ac:dyDescent="0.25">
      <c r="A12" s="85">
        <v>2</v>
      </c>
      <c r="B12" s="45" t="s">
        <v>69</v>
      </c>
      <c r="C12" s="17" t="s">
        <v>24</v>
      </c>
      <c r="D12" s="47">
        <f>1810*8/10000</f>
        <v>1.448</v>
      </c>
      <c r="E12" s="44"/>
      <c r="F12" s="44"/>
      <c r="G12" s="44"/>
      <c r="H12" s="44"/>
      <c r="I12" s="44"/>
      <c r="J12" s="44"/>
      <c r="K12" s="44"/>
      <c r="L12" s="44"/>
    </row>
    <row r="13" spans="1:23" x14ac:dyDescent="0.25">
      <c r="A13" s="46">
        <v>3</v>
      </c>
      <c r="B13" s="45" t="s">
        <v>70</v>
      </c>
      <c r="C13" s="17" t="s">
        <v>24</v>
      </c>
      <c r="D13" s="58">
        <f>8*1560/10000</f>
        <v>1.248</v>
      </c>
      <c r="E13" s="58"/>
      <c r="F13" s="44"/>
      <c r="G13" s="44"/>
      <c r="H13" s="44"/>
      <c r="I13" s="44"/>
      <c r="J13" s="44"/>
      <c r="K13" s="44"/>
      <c r="L13" s="44"/>
    </row>
    <row r="14" spans="1:23" x14ac:dyDescent="0.25">
      <c r="A14" s="46">
        <v>4</v>
      </c>
      <c r="B14" s="45" t="s">
        <v>73</v>
      </c>
      <c r="C14" s="17" t="s">
        <v>24</v>
      </c>
      <c r="D14" s="47">
        <f>300*12/10000</f>
        <v>0.36</v>
      </c>
      <c r="E14" s="58"/>
      <c r="F14" s="44"/>
      <c r="G14" s="44"/>
      <c r="H14" s="44"/>
      <c r="I14" s="44"/>
      <c r="J14" s="44"/>
      <c r="K14" s="44"/>
      <c r="L14" s="44"/>
    </row>
    <row r="15" spans="1:23" x14ac:dyDescent="0.25">
      <c r="A15" s="85">
        <v>5</v>
      </c>
      <c r="B15" s="45" t="s">
        <v>74</v>
      </c>
      <c r="C15" s="17" t="s">
        <v>24</v>
      </c>
      <c r="D15" s="47">
        <f>(10*385+4*905)/10000</f>
        <v>0.747</v>
      </c>
      <c r="E15" s="44"/>
      <c r="F15" s="44"/>
      <c r="G15" s="44"/>
      <c r="H15" s="44"/>
      <c r="I15" s="44"/>
      <c r="J15" s="44"/>
      <c r="K15" s="44"/>
      <c r="L15" s="44"/>
    </row>
    <row r="16" spans="1:23" ht="13.8" thickBot="1" x14ac:dyDescent="0.3">
      <c r="A16" s="46">
        <v>6</v>
      </c>
      <c r="B16" s="54" t="s">
        <v>71</v>
      </c>
      <c r="C16" s="24" t="s">
        <v>24</v>
      </c>
      <c r="D16" s="55">
        <f>8*13190/10000</f>
        <v>10.552</v>
      </c>
      <c r="E16" s="56"/>
      <c r="F16" s="56"/>
      <c r="G16" s="56"/>
      <c r="H16" s="56"/>
      <c r="I16" s="56"/>
      <c r="J16" s="56"/>
      <c r="K16" s="56"/>
      <c r="L16" s="56"/>
    </row>
    <row r="17" spans="1:12" ht="14.4" thickTop="1" thickBot="1" x14ac:dyDescent="0.3">
      <c r="A17" s="57"/>
      <c r="B17" s="73" t="s">
        <v>13</v>
      </c>
      <c r="C17" s="74" t="s">
        <v>24</v>
      </c>
      <c r="D17" s="72">
        <f>SUM(D11:D16)</f>
        <v>17.175000000000001</v>
      </c>
      <c r="E17" s="57"/>
      <c r="F17" s="57"/>
      <c r="G17" s="57"/>
      <c r="H17" s="57"/>
      <c r="I17" s="57"/>
      <c r="J17" s="57"/>
      <c r="K17" s="57"/>
      <c r="L17" s="57"/>
    </row>
    <row r="18" spans="1:12" s="4" customFormat="1" ht="24" customHeight="1" thickTop="1" x14ac:dyDescent="0.25">
      <c r="A18" s="98" t="s">
        <v>33</v>
      </c>
      <c r="B18" s="99"/>
      <c r="C18" s="66"/>
      <c r="D18" s="67"/>
      <c r="E18" s="68"/>
      <c r="F18" s="68"/>
      <c r="G18" s="68"/>
      <c r="H18" s="69"/>
      <c r="I18" s="68"/>
      <c r="J18" s="68"/>
      <c r="K18" s="68"/>
      <c r="L18" s="69"/>
    </row>
    <row r="19" spans="1:12" s="4" customFormat="1" x14ac:dyDescent="0.25">
      <c r="A19" s="43" t="s">
        <v>35</v>
      </c>
      <c r="B19" s="16" t="s">
        <v>66</v>
      </c>
      <c r="C19" s="42" t="s">
        <v>24</v>
      </c>
      <c r="D19" s="47">
        <f>4*1100/10000</f>
        <v>0.44</v>
      </c>
      <c r="E19" s="14"/>
      <c r="F19" s="14"/>
      <c r="G19" s="14"/>
      <c r="H19" s="14"/>
      <c r="I19" s="14"/>
      <c r="J19" s="14"/>
      <c r="K19" s="14"/>
      <c r="L19" s="14"/>
    </row>
    <row r="20" spans="1:12" s="4" customFormat="1" x14ac:dyDescent="0.25">
      <c r="A20" s="43" t="s">
        <v>36</v>
      </c>
      <c r="B20" s="16" t="s">
        <v>65</v>
      </c>
      <c r="C20" s="42" t="s">
        <v>24</v>
      </c>
      <c r="D20" s="47">
        <f>4*1100/10000</f>
        <v>0.44</v>
      </c>
      <c r="E20" s="14"/>
      <c r="F20" s="14"/>
      <c r="G20" s="14"/>
      <c r="H20" s="14"/>
      <c r="I20" s="14"/>
      <c r="J20" s="14"/>
      <c r="K20" s="14"/>
      <c r="L20" s="14"/>
    </row>
    <row r="21" spans="1:12" s="4" customFormat="1" x14ac:dyDescent="0.25">
      <c r="A21" s="43" t="s">
        <v>37</v>
      </c>
      <c r="B21" s="59" t="s">
        <v>64</v>
      </c>
      <c r="C21" s="42" t="s">
        <v>24</v>
      </c>
      <c r="D21" s="75">
        <f>4*700/10000</f>
        <v>0.28000000000000003</v>
      </c>
      <c r="E21" s="14"/>
      <c r="F21" s="14"/>
      <c r="G21" s="14"/>
      <c r="H21" s="14"/>
      <c r="I21" s="14"/>
      <c r="J21" s="14"/>
      <c r="K21" s="14"/>
      <c r="L21" s="14"/>
    </row>
    <row r="22" spans="1:12" s="4" customFormat="1" x14ac:dyDescent="0.25">
      <c r="A22" s="43" t="s">
        <v>38</v>
      </c>
      <c r="B22" s="45" t="s">
        <v>63</v>
      </c>
      <c r="C22" s="42" t="s">
        <v>24</v>
      </c>
      <c r="D22" s="60">
        <f>4*780/10000</f>
        <v>0.312</v>
      </c>
      <c r="E22" s="14"/>
      <c r="F22" s="14"/>
      <c r="G22" s="14"/>
      <c r="H22" s="14"/>
      <c r="I22" s="14"/>
      <c r="J22" s="14"/>
      <c r="K22" s="14"/>
      <c r="L22" s="14"/>
    </row>
    <row r="23" spans="1:12" s="4" customFormat="1" x14ac:dyDescent="0.25">
      <c r="A23" s="43" t="s">
        <v>39</v>
      </c>
      <c r="B23" s="45" t="s">
        <v>62</v>
      </c>
      <c r="C23" s="42" t="s">
        <v>24</v>
      </c>
      <c r="D23" s="47">
        <f>1130*4/10000</f>
        <v>0.45200000000000001</v>
      </c>
      <c r="E23" s="14"/>
      <c r="F23" s="14"/>
      <c r="G23" s="14"/>
      <c r="H23" s="14"/>
      <c r="I23" s="14"/>
      <c r="J23" s="14"/>
      <c r="K23" s="14"/>
      <c r="L23" s="14"/>
    </row>
    <row r="24" spans="1:12" s="4" customFormat="1" x14ac:dyDescent="0.25">
      <c r="A24" s="43" t="s">
        <v>40</v>
      </c>
      <c r="B24" s="45" t="s">
        <v>61</v>
      </c>
      <c r="C24" s="42" t="s">
        <v>24</v>
      </c>
      <c r="D24" s="47">
        <f>880*4/10000</f>
        <v>0.35199999999999998</v>
      </c>
      <c r="E24" s="14"/>
      <c r="F24" s="14"/>
      <c r="G24" s="14"/>
      <c r="H24" s="14"/>
      <c r="I24" s="14"/>
      <c r="J24" s="14"/>
      <c r="K24" s="14"/>
      <c r="L24" s="14"/>
    </row>
    <row r="25" spans="1:12" s="4" customFormat="1" x14ac:dyDescent="0.25">
      <c r="A25" s="43" t="s">
        <v>41</v>
      </c>
      <c r="B25" s="45" t="s">
        <v>60</v>
      </c>
      <c r="C25" s="42" t="s">
        <v>24</v>
      </c>
      <c r="D25" s="55">
        <f>4*800/10000</f>
        <v>0.32</v>
      </c>
      <c r="E25" s="14"/>
      <c r="F25" s="14"/>
      <c r="G25" s="14"/>
      <c r="H25" s="14"/>
      <c r="I25" s="14"/>
      <c r="J25" s="14"/>
      <c r="K25" s="14"/>
      <c r="L25" s="14"/>
    </row>
    <row r="26" spans="1:12" s="4" customFormat="1" x14ac:dyDescent="0.25">
      <c r="A26" s="43" t="s">
        <v>42</v>
      </c>
      <c r="B26" s="45" t="s">
        <v>52</v>
      </c>
      <c r="C26" s="42" t="s">
        <v>24</v>
      </c>
      <c r="D26" s="47">
        <f>2820*4/10000</f>
        <v>1.1279999999999999</v>
      </c>
      <c r="E26" s="14"/>
      <c r="F26" s="14"/>
      <c r="G26" s="14"/>
      <c r="H26" s="14"/>
      <c r="I26" s="14"/>
      <c r="J26" s="14"/>
      <c r="K26" s="14"/>
      <c r="L26" s="14"/>
    </row>
    <row r="27" spans="1:12" s="4" customFormat="1" ht="12.75" customHeight="1" x14ac:dyDescent="0.25">
      <c r="A27" s="43" t="s">
        <v>43</v>
      </c>
      <c r="B27" s="45" t="s">
        <v>59</v>
      </c>
      <c r="C27" s="42" t="s">
        <v>24</v>
      </c>
      <c r="D27" s="47">
        <f>4*200/10000</f>
        <v>0.08</v>
      </c>
      <c r="E27" s="14"/>
      <c r="F27" s="14"/>
      <c r="G27" s="14"/>
      <c r="H27" s="14"/>
      <c r="I27" s="14"/>
      <c r="J27" s="14"/>
      <c r="K27" s="14"/>
      <c r="L27" s="14"/>
    </row>
    <row r="28" spans="1:12" s="4" customFormat="1" x14ac:dyDescent="0.25">
      <c r="A28" s="43" t="s">
        <v>44</v>
      </c>
      <c r="B28" s="45" t="s">
        <v>58</v>
      </c>
      <c r="C28" s="42" t="s">
        <v>24</v>
      </c>
      <c r="D28" s="75">
        <f>4*1150/10000</f>
        <v>0.46</v>
      </c>
      <c r="E28" s="14"/>
      <c r="F28" s="14"/>
      <c r="G28" s="14"/>
      <c r="H28" s="14"/>
      <c r="I28" s="14"/>
      <c r="J28" s="14"/>
      <c r="K28" s="14"/>
      <c r="L28" s="14"/>
    </row>
    <row r="29" spans="1:12" s="4" customFormat="1" x14ac:dyDescent="0.25">
      <c r="A29" s="43" t="s">
        <v>45</v>
      </c>
      <c r="B29" s="45" t="s">
        <v>57</v>
      </c>
      <c r="C29" s="42" t="s">
        <v>24</v>
      </c>
      <c r="D29" s="60">
        <f>4*270/10000</f>
        <v>0.108</v>
      </c>
      <c r="E29" s="14"/>
      <c r="F29" s="14"/>
      <c r="G29" s="14"/>
      <c r="H29" s="14"/>
      <c r="I29" s="14"/>
      <c r="J29" s="14"/>
      <c r="K29" s="14"/>
      <c r="L29" s="14"/>
    </row>
    <row r="30" spans="1:12" s="4" customFormat="1" x14ac:dyDescent="0.25">
      <c r="A30" s="43" t="s">
        <v>46</v>
      </c>
      <c r="B30" s="45" t="s">
        <v>56</v>
      </c>
      <c r="C30" s="42" t="s">
        <v>24</v>
      </c>
      <c r="D30" s="47">
        <f>4*800/10000</f>
        <v>0.32</v>
      </c>
      <c r="E30" s="14"/>
      <c r="F30" s="14"/>
      <c r="G30" s="14"/>
      <c r="H30" s="14"/>
      <c r="I30" s="14"/>
      <c r="J30" s="14"/>
      <c r="K30" s="14"/>
      <c r="L30" s="14"/>
    </row>
    <row r="31" spans="1:12" s="4" customFormat="1" x14ac:dyDescent="0.25">
      <c r="A31" s="43" t="s">
        <v>47</v>
      </c>
      <c r="B31" s="45" t="s">
        <v>55</v>
      </c>
      <c r="C31" s="42" t="s">
        <v>24</v>
      </c>
      <c r="D31" s="47">
        <f>4*580/10000</f>
        <v>0.23200000000000001</v>
      </c>
      <c r="E31" s="14"/>
      <c r="F31" s="14"/>
      <c r="G31" s="14"/>
      <c r="H31" s="14"/>
      <c r="I31" s="14"/>
      <c r="J31" s="14"/>
      <c r="K31" s="14"/>
      <c r="L31" s="14"/>
    </row>
    <row r="32" spans="1:12" s="4" customFormat="1" x14ac:dyDescent="0.25">
      <c r="A32" s="43" t="s">
        <v>48</v>
      </c>
      <c r="B32" s="45" t="s">
        <v>54</v>
      </c>
      <c r="C32" s="42" t="s">
        <v>24</v>
      </c>
      <c r="D32" s="55">
        <f>4*110/10000</f>
        <v>4.3999999999999997E-2</v>
      </c>
      <c r="E32" s="14"/>
      <c r="F32" s="14"/>
      <c r="G32" s="14"/>
      <c r="H32" s="14"/>
      <c r="I32" s="14"/>
      <c r="J32" s="14"/>
      <c r="K32" s="14"/>
      <c r="L32" s="14"/>
    </row>
    <row r="33" spans="1:12" s="4" customFormat="1" x14ac:dyDescent="0.25">
      <c r="A33" s="43" t="s">
        <v>49</v>
      </c>
      <c r="B33" s="16" t="s">
        <v>67</v>
      </c>
      <c r="C33" s="17" t="s">
        <v>24</v>
      </c>
      <c r="D33" s="47">
        <f>6*330/10000</f>
        <v>0.19800000000000001</v>
      </c>
      <c r="E33" s="14"/>
      <c r="F33" s="14"/>
      <c r="G33" s="14"/>
      <c r="H33" s="14"/>
      <c r="I33" s="14"/>
      <c r="J33" s="14"/>
      <c r="K33" s="14"/>
      <c r="L33" s="14"/>
    </row>
    <row r="34" spans="1:12" s="4" customFormat="1" ht="13.8" thickBot="1" x14ac:dyDescent="0.3">
      <c r="A34" s="43" t="s">
        <v>50</v>
      </c>
      <c r="B34" s="54" t="s">
        <v>53</v>
      </c>
      <c r="C34" s="76" t="s">
        <v>24</v>
      </c>
      <c r="D34" s="55">
        <f>4*490/10000</f>
        <v>0.19600000000000001</v>
      </c>
      <c r="E34" s="26"/>
      <c r="F34" s="26"/>
      <c r="G34" s="26"/>
      <c r="H34" s="26"/>
      <c r="I34" s="26"/>
      <c r="J34" s="26"/>
      <c r="K34" s="26"/>
      <c r="L34" s="26"/>
    </row>
    <row r="35" spans="1:12" s="4" customFormat="1" ht="14.4" thickTop="1" thickBot="1" x14ac:dyDescent="0.3">
      <c r="A35" s="79"/>
      <c r="B35" s="80" t="s">
        <v>13</v>
      </c>
      <c r="C35" s="81" t="s">
        <v>24</v>
      </c>
      <c r="D35" s="72">
        <f>SUM(D19:D34)</f>
        <v>5.3620000000000001</v>
      </c>
      <c r="E35" s="82"/>
      <c r="F35" s="82"/>
      <c r="G35" s="82"/>
      <c r="H35" s="82"/>
      <c r="I35" s="82"/>
      <c r="J35" s="82"/>
      <c r="K35" s="82"/>
      <c r="L35" s="82"/>
    </row>
    <row r="36" spans="1:12" s="4" customFormat="1" ht="25.8" customHeight="1" thickTop="1" x14ac:dyDescent="0.25">
      <c r="A36" s="95" t="s">
        <v>34</v>
      </c>
      <c r="B36" s="95"/>
      <c r="C36" s="69"/>
      <c r="D36" s="77"/>
      <c r="E36" s="78"/>
      <c r="F36" s="78"/>
      <c r="G36" s="78"/>
      <c r="H36" s="78"/>
      <c r="I36" s="78"/>
      <c r="J36" s="78"/>
      <c r="K36" s="78"/>
      <c r="L36" s="78"/>
    </row>
    <row r="37" spans="1:12" s="4" customFormat="1" x14ac:dyDescent="0.25">
      <c r="A37" s="46">
        <v>1</v>
      </c>
      <c r="B37" s="45" t="s">
        <v>68</v>
      </c>
      <c r="C37" s="17" t="s">
        <v>24</v>
      </c>
      <c r="D37" s="47">
        <f>2820*10/10000</f>
        <v>2.82</v>
      </c>
      <c r="E37" s="14"/>
      <c r="F37" s="14"/>
      <c r="G37" s="14"/>
      <c r="H37" s="14"/>
      <c r="I37" s="14"/>
      <c r="J37" s="14"/>
      <c r="K37" s="14"/>
      <c r="L37" s="14"/>
    </row>
    <row r="38" spans="1:12" s="4" customFormat="1" x14ac:dyDescent="0.25">
      <c r="A38" s="46">
        <v>2</v>
      </c>
      <c r="B38" s="45" t="s">
        <v>69</v>
      </c>
      <c r="C38" s="17" t="s">
        <v>24</v>
      </c>
      <c r="D38" s="47">
        <f>1810*8/10000</f>
        <v>1.448</v>
      </c>
      <c r="E38" s="14"/>
      <c r="F38" s="14"/>
      <c r="G38" s="14"/>
      <c r="H38" s="14"/>
      <c r="I38" s="14"/>
      <c r="J38" s="14"/>
      <c r="K38" s="14"/>
      <c r="L38" s="14"/>
    </row>
    <row r="39" spans="1:12" s="4" customFormat="1" x14ac:dyDescent="0.25">
      <c r="A39" s="46">
        <v>3</v>
      </c>
      <c r="B39" s="45" t="s">
        <v>70</v>
      </c>
      <c r="C39" s="17" t="s">
        <v>24</v>
      </c>
      <c r="D39" s="58">
        <f>8*1560/10000</f>
        <v>1.248</v>
      </c>
      <c r="E39" s="14"/>
      <c r="F39" s="14"/>
      <c r="G39" s="14"/>
      <c r="H39" s="14"/>
      <c r="I39" s="14"/>
      <c r="J39" s="14"/>
      <c r="K39" s="14"/>
      <c r="L39" s="14"/>
    </row>
    <row r="40" spans="1:12" s="4" customFormat="1" x14ac:dyDescent="0.25">
      <c r="A40" s="46">
        <v>4</v>
      </c>
      <c r="B40" s="59" t="s">
        <v>72</v>
      </c>
      <c r="C40" s="17" t="s">
        <v>24</v>
      </c>
      <c r="D40" s="60">
        <f>10*1830/10000</f>
        <v>1.83</v>
      </c>
      <c r="E40" s="14"/>
      <c r="F40" s="14"/>
      <c r="G40" s="14"/>
      <c r="H40" s="14"/>
      <c r="I40" s="14"/>
      <c r="J40" s="14"/>
      <c r="K40" s="14"/>
      <c r="L40" s="14"/>
    </row>
    <row r="41" spans="1:12" s="4" customFormat="1" ht="13.8" thickBot="1" x14ac:dyDescent="0.3">
      <c r="A41" s="46">
        <v>5</v>
      </c>
      <c r="B41" s="54" t="s">
        <v>71</v>
      </c>
      <c r="C41" s="24" t="s">
        <v>24</v>
      </c>
      <c r="D41" s="55">
        <f>8*13190/10000</f>
        <v>10.552</v>
      </c>
      <c r="E41" s="61"/>
      <c r="F41" s="61"/>
      <c r="G41" s="61"/>
      <c r="H41" s="61"/>
      <c r="I41" s="61"/>
      <c r="J41" s="61"/>
      <c r="K41" s="61"/>
      <c r="L41" s="61"/>
    </row>
    <row r="42" spans="1:12" s="4" customFormat="1" ht="14.4" thickTop="1" thickBot="1" x14ac:dyDescent="0.3">
      <c r="A42" s="57"/>
      <c r="B42" s="73" t="s">
        <v>13</v>
      </c>
      <c r="C42" s="74" t="s">
        <v>24</v>
      </c>
      <c r="D42" s="72">
        <f>SUM(D37:D41)</f>
        <v>17.898</v>
      </c>
      <c r="E42" s="62"/>
      <c r="F42" s="62"/>
      <c r="G42" s="62"/>
      <c r="H42" s="62"/>
      <c r="I42" s="62"/>
      <c r="J42" s="62"/>
      <c r="K42" s="62"/>
      <c r="L42" s="62"/>
    </row>
    <row r="43" spans="1:12" s="4" customFormat="1" ht="15" customHeight="1" thickTop="1" thickBot="1" x14ac:dyDescent="0.3">
      <c r="A43" s="49"/>
      <c r="B43" s="50" t="s">
        <v>13</v>
      </c>
      <c r="C43" s="51" t="s">
        <v>24</v>
      </c>
      <c r="D43" s="52">
        <f>D35+D17+D42</f>
        <v>40.435000000000002</v>
      </c>
      <c r="E43" s="53"/>
      <c r="F43" s="53"/>
      <c r="G43" s="53"/>
      <c r="H43" s="53" t="s">
        <v>15</v>
      </c>
      <c r="I43" s="53" t="s">
        <v>15</v>
      </c>
      <c r="J43" s="53" t="s">
        <v>15</v>
      </c>
      <c r="K43" s="53" t="s">
        <v>15</v>
      </c>
      <c r="L43" s="53" t="s">
        <v>15</v>
      </c>
    </row>
    <row r="44" spans="1:12" s="4" customFormat="1" ht="13.8" thickTop="1" x14ac:dyDescent="0.25">
      <c r="A44" s="15"/>
      <c r="B44" s="41" t="s">
        <v>21</v>
      </c>
      <c r="C44" s="17"/>
      <c r="D44" s="48"/>
      <c r="E44" s="14"/>
      <c r="F44" s="14"/>
      <c r="G44" s="14"/>
      <c r="H44" s="14"/>
      <c r="I44" s="14" t="s">
        <v>15</v>
      </c>
      <c r="J44" s="14"/>
      <c r="K44" s="14"/>
      <c r="L44" s="14" t="s">
        <v>15</v>
      </c>
    </row>
    <row r="45" spans="1:12" s="4" customFormat="1" x14ac:dyDescent="0.25">
      <c r="A45" s="15"/>
      <c r="B45" s="19" t="s">
        <v>25</v>
      </c>
      <c r="C45" s="17"/>
      <c r="D45" s="18"/>
      <c r="E45" s="14"/>
      <c r="F45" s="14"/>
      <c r="G45" s="14"/>
      <c r="H45" s="14"/>
      <c r="I45" s="14" t="s">
        <v>15</v>
      </c>
      <c r="J45" s="14"/>
      <c r="K45" s="14"/>
      <c r="L45" s="14" t="s">
        <v>15</v>
      </c>
    </row>
    <row r="46" spans="1:12" s="4" customFormat="1" x14ac:dyDescent="0.25">
      <c r="A46" s="15"/>
      <c r="B46" s="19" t="s">
        <v>51</v>
      </c>
      <c r="C46" s="17"/>
      <c r="D46" s="18"/>
      <c r="E46" s="14"/>
      <c r="F46" s="14"/>
      <c r="G46" s="14"/>
      <c r="H46" s="14"/>
      <c r="I46" s="14"/>
      <c r="J46" s="14"/>
      <c r="K46" s="14"/>
      <c r="L46" s="14"/>
    </row>
    <row r="47" spans="1:12" s="4" customFormat="1" x14ac:dyDescent="0.25">
      <c r="A47" s="15"/>
      <c r="B47" s="20" t="s">
        <v>13</v>
      </c>
      <c r="C47" s="17"/>
      <c r="D47" s="18"/>
      <c r="E47" s="14"/>
      <c r="F47" s="14"/>
      <c r="G47" s="14"/>
      <c r="H47" s="14"/>
      <c r="I47" s="14" t="s">
        <v>15</v>
      </c>
      <c r="J47" s="14" t="s">
        <v>15</v>
      </c>
      <c r="K47" s="14" t="s">
        <v>15</v>
      </c>
      <c r="L47" s="21" t="s">
        <v>15</v>
      </c>
    </row>
    <row r="48" spans="1:12" s="4" customFormat="1" ht="13.8" thickBot="1" x14ac:dyDescent="0.3">
      <c r="A48" s="22"/>
      <c r="B48" s="23" t="s">
        <v>17</v>
      </c>
      <c r="C48" s="24"/>
      <c r="D48" s="25"/>
      <c r="E48" s="26"/>
      <c r="F48" s="26"/>
      <c r="G48" s="26"/>
      <c r="H48" s="26"/>
      <c r="I48" s="26"/>
      <c r="J48" s="26"/>
      <c r="K48" s="26"/>
      <c r="L48" s="26" t="s">
        <v>15</v>
      </c>
    </row>
    <row r="49" spans="1:13" s="4" customFormat="1" ht="15" thickTop="1" thickBot="1" x14ac:dyDescent="0.35">
      <c r="A49" s="27"/>
      <c r="B49" s="28" t="s">
        <v>1</v>
      </c>
      <c r="C49" s="29"/>
      <c r="D49" s="30"/>
      <c r="E49" s="30"/>
      <c r="F49" s="30"/>
      <c r="G49" s="30"/>
      <c r="H49" s="30"/>
      <c r="I49" s="30"/>
      <c r="J49" s="30"/>
      <c r="K49" s="30"/>
      <c r="L49" s="31" t="s">
        <v>15</v>
      </c>
    </row>
    <row r="50" spans="1:13" ht="15.75" customHeight="1" thickTop="1" x14ac:dyDescent="0.25">
      <c r="A50" s="3"/>
      <c r="B50" s="86" t="s">
        <v>28</v>
      </c>
      <c r="C50" s="86"/>
      <c r="D50" s="86"/>
      <c r="E50" s="86"/>
      <c r="F50" s="86"/>
      <c r="G50" s="88" t="s">
        <v>29</v>
      </c>
      <c r="H50" s="88"/>
      <c r="I50" s="88"/>
      <c r="J50" s="88"/>
      <c r="K50" s="88"/>
      <c r="L50" s="88"/>
      <c r="M50" s="4"/>
    </row>
    <row r="51" spans="1:13" s="2" customFormat="1" ht="15" customHeight="1" x14ac:dyDescent="0.25">
      <c r="A51" s="34"/>
      <c r="B51" s="87"/>
      <c r="C51" s="87"/>
      <c r="D51" s="87"/>
      <c r="E51" s="87"/>
      <c r="F51" s="87"/>
      <c r="G51" s="89"/>
      <c r="H51" s="89"/>
      <c r="I51" s="89"/>
      <c r="J51" s="89"/>
      <c r="K51" s="89"/>
      <c r="L51" s="89"/>
      <c r="M51" s="5"/>
    </row>
    <row r="52" spans="1:13" ht="13.8" x14ac:dyDescent="0.25">
      <c r="A52" s="34"/>
      <c r="B52" s="37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3" ht="13.8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3" ht="13.8" x14ac:dyDescent="0.25">
      <c r="A54" s="34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3" x14ac:dyDescent="0.25">
      <c r="A55" s="3"/>
      <c r="B55" s="93" t="s">
        <v>15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3" x14ac:dyDescent="0.25">
      <c r="A56" s="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3" x14ac:dyDescent="0.25">
      <c r="A57" s="3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3" x14ac:dyDescent="0.25">
      <c r="A58" s="3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1:13" x14ac:dyDescent="0.25">
      <c r="A59" s="3"/>
      <c r="B59" s="3"/>
      <c r="C59" s="3"/>
      <c r="D59" s="84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A62" s="3"/>
      <c r="B62" s="3"/>
      <c r="C62" s="3"/>
      <c r="D62" s="3"/>
      <c r="E62" s="3"/>
      <c r="F62" s="3"/>
      <c r="G62" s="3"/>
      <c r="H62" s="92"/>
      <c r="I62" s="92"/>
      <c r="J62" s="92"/>
      <c r="K62" s="92"/>
      <c r="L62" s="3"/>
    </row>
    <row r="63" spans="1:13" x14ac:dyDescent="0.25">
      <c r="A63" s="3"/>
      <c r="B63" s="38"/>
      <c r="C63" s="3"/>
      <c r="D63" s="3"/>
      <c r="E63" s="3"/>
      <c r="F63" s="3"/>
      <c r="G63" s="3"/>
      <c r="H63" s="38"/>
      <c r="I63" s="3"/>
      <c r="J63" s="3"/>
      <c r="K63" s="3"/>
      <c r="L63" s="3"/>
    </row>
    <row r="64" spans="1:13" x14ac:dyDescent="0.25">
      <c r="A64" s="3"/>
      <c r="B64" s="3"/>
      <c r="C64" s="3"/>
      <c r="D64" s="3"/>
      <c r="E64" s="3"/>
      <c r="F64" s="3"/>
      <c r="G64" s="3"/>
      <c r="H64" s="91"/>
      <c r="I64" s="91"/>
      <c r="J64" s="91"/>
      <c r="K64" s="3"/>
      <c r="L64" s="3"/>
    </row>
  </sheetData>
  <mergeCells count="21">
    <mergeCell ref="A36:B36"/>
    <mergeCell ref="A10:B10"/>
    <mergeCell ref="A18:B18"/>
    <mergeCell ref="A1:L1"/>
    <mergeCell ref="E7:H8"/>
    <mergeCell ref="I7:L8"/>
    <mergeCell ref="D7:D9"/>
    <mergeCell ref="C7:C9"/>
    <mergeCell ref="B7:B9"/>
    <mergeCell ref="A7:A9"/>
    <mergeCell ref="A2:D2"/>
    <mergeCell ref="B5:F5"/>
    <mergeCell ref="A3:G3"/>
    <mergeCell ref="B50:F51"/>
    <mergeCell ref="G50:L51"/>
    <mergeCell ref="B57:L57"/>
    <mergeCell ref="B58:L58"/>
    <mergeCell ref="H64:J64"/>
    <mergeCell ref="H62:K62"/>
    <mergeCell ref="B55:L55"/>
    <mergeCell ref="B56:L56"/>
  </mergeCells>
  <phoneticPr fontId="2" type="noConversion"/>
  <pageMargins left="0.51" right="0.45" top="0.64" bottom="0.6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CEĻI</vt:lpstr>
    </vt:vector>
  </TitlesOfParts>
  <Company>RAPLM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Mārīte Šketika</cp:lastModifiedBy>
  <cp:lastPrinted>2017-04-10T13:15:24Z</cp:lastPrinted>
  <dcterms:created xsi:type="dcterms:W3CDTF">2006-09-05T06:27:34Z</dcterms:created>
  <dcterms:modified xsi:type="dcterms:W3CDTF">2017-04-19T07:24:04Z</dcterms:modified>
</cp:coreProperties>
</file>